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G:\Environmental\Lab Prague\Project Department\Project Department\Administrativa – správa projektů\00. 99015_DIGESTÁT\07. Výsledky, výstupy a prezentace\_V02_2026_06_databáze\"/>
    </mc:Choice>
  </mc:AlternateContent>
  <xr:revisionPtr revIDLastSave="0" documentId="13_ncr:1_{435492BC-4928-4228-BC93-BE1901C8B6CD}" xr6:coauthVersionLast="47" xr6:coauthVersionMax="47" xr10:uidLastSave="{00000000-0000-0000-0000-000000000000}"/>
  <workbookProtection workbookAlgorithmName="SHA-512" workbookHashValue="TpBNkj2k2Fn6kC0B3VRmuPE/U7b/HTAEq4KPTmXs0ROcMP8n3123Ns++QV+FWG+OH9L1RXmPF4+NcMH7SMQruw==" workbookSaltValue="DHqfPkiFaEHt4W42bbIpTg==" workbookSpinCount="100000" lockStructure="1"/>
  <bookViews>
    <workbookView xWindow="28680" yWindow="-120" windowWidth="29040" windowHeight="15720" tabRatio="844" xr2:uid="{5EA858D9-7BAC-4535-9E02-32451C0BC0EE}"/>
  </bookViews>
  <sheets>
    <sheet name="Projekt SS07020305" sheetId="4" r:id="rId1"/>
    <sheet name="Seznam BPS" sheetId="6" r:id="rId2"/>
    <sheet name="Seznam ATB" sheetId="7" r:id="rId3"/>
    <sheet name="ATB léto 2024" sheetId="14" r:id="rId4"/>
    <sheet name="ATB zima 2024" sheetId="15" r:id="rId5"/>
    <sheet name="ATB jaro 2025" sheetId="16" r:id="rId6"/>
    <sheet name="ATB jaro 2026" sheetId="18" r:id="rId7"/>
    <sheet name="Rezistentní MO" sheetId="31" r:id="rId8"/>
    <sheet name="Fyz.-chem. léto 2024" sheetId="21" r:id="rId9"/>
    <sheet name="Fyz.-chem. jaro 2025" sheetId="25" r:id="rId10"/>
    <sheet name="Fyz.-chem. zima 2025" sheetId="24" r:id="rId11"/>
    <sheet name="Fyz.-chem. jaro 2026" sheetId="19" r:id="rId12"/>
    <sheet name="Prvky léto 2024" sheetId="26" r:id="rId13"/>
    <sheet name="Prvky zima 2024" sheetId="27" r:id="rId14"/>
    <sheet name="Prvky jaro 2025" sheetId="28" r:id="rId15"/>
    <sheet name="Prvky zima 2025" sheetId="29" r:id="rId16"/>
    <sheet name="Prvky jaro 2026" sheetId="30" r:id="rId17"/>
  </sheets>
  <externalReferences>
    <externalReference r:id="rId18"/>
    <externalReference r:id="rId19"/>
    <externalReference r:id="rId20"/>
    <externalReference r:id="rId21"/>
    <externalReference r:id="rId22"/>
  </externalReferences>
  <definedNames>
    <definedName name="_xlnm._FilterDatabase" localSheetId="2" hidden="1">'Seznam ATB'!#REF!</definedName>
    <definedName name="InstrumentRun" localSheetId="5">[1]Settings!$A$3</definedName>
    <definedName name="InstrumentRun" localSheetId="6">[2]Settings!$A$3</definedName>
    <definedName name="InstrumentRun" localSheetId="4">[3]Settings!$A$3</definedName>
    <definedName name="InstrumentRun">[3]Settings!$A$3</definedName>
    <definedName name="Rec_ISTD" localSheetId="5">OFFSET([1]pristroj1!$B1048573,0,MATCH([1]CLARITY!A$6,[1]pristroj1!$C$3:$KN$3,0))/0.1</definedName>
    <definedName name="Rec_ISTD" localSheetId="6">OFFSET([2]pristroj1!$B1048573,0,MATCH([2]CLARITY!A$6,[2]pristroj1!$C$3:$KN$3,0))/0.1</definedName>
    <definedName name="Rec_ISTD" localSheetId="4">OFFSET([3]pristroj1!$B1048573,0,MATCH([3]CLARITY!A$6,[3]pristroj1!$C$3:$KN$3,0))/0.1</definedName>
    <definedName name="Rec_ISTD">OFFSET([3]pristroj1!$B1048573,0,MATCH([3]CLARITY!A$6,[3]pristroj1!$C$3:$KN$3,0))/0.1</definedName>
    <definedName name="Rec_ISTD_v_LCS" localSheetId="5">OFFSET([1]pristroj1!$B$4,MATCH("LCS",[1]CLARITY!$B$8:$B$256,0)-1,MATCH([1]CLARITY!A$6,[1]pristroj1!$C$3:$KN$3,0))/0.1</definedName>
    <definedName name="Rec_ISTD_v_LCS" localSheetId="6">OFFSET([2]pristroj1!$B$4,MATCH("LCS",[2]CLARITY!$B$8:$B$256,0)-1,MATCH([2]CLARITY!A$6,[2]pristroj1!$C$3:$KN$3,0))/0.1</definedName>
    <definedName name="Rec_ISTD_v_LCS" localSheetId="4">OFFSET([3]pristroj1!$B$4,MATCH("LCS",[3]CLARITY!$B$8:$B$256,0)-1,MATCH([3]CLARITY!A$6,[3]pristroj1!$C$3:$KN$3,0))/0.1</definedName>
    <definedName name="Rec_ISTD_v_LCS">OFFSET([3]pristroj1!$B$4,MATCH("LCS",[3]CLARITY!$B$8:$B$256,0)-1,MATCH([3]CLARITY!A$6,[3]pristroj1!$C$3:$KN$3,0))/0.1</definedName>
    <definedName name="Rec_LCS" localSheetId="5">OFFSET([1]pristroj1!XFD$3,MATCH("LCS",[1]CLARITY!$B$8:$B$256,0),0)/[1]CLARITY!A$2</definedName>
    <definedName name="Rec_LCS" localSheetId="6">OFFSET([2]pristroj1!XFD$3,MATCH("LCS",[2]CLARITY!$B$8:$B$256,0),0)/[2]CLARITY!A$2</definedName>
    <definedName name="Rec_LCS" localSheetId="4">OFFSET([3]pristroj1!XFD$3,MATCH("LCS",[3]CLARITY!$B$8:$B$256,0),0)/[3]CLARITY!A$2</definedName>
    <definedName name="Rec_LCS">OFFSET([3]pristroj1!XFD$3,MATCH("LCS",[3]CLARITY!$B$8:$B$256,0),0)/[3]CLARITY!A$2</definedName>
    <definedName name="v">OFFSET([4]pristroj1!$B1048573,0,MATCH('[5]250312_nad LOD'!#REF!,[4]pristroj1!$C$3:$KN$3,0))/0.1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8" l="1"/>
  <c r="H3" i="18"/>
  <c r="K25" i="16"/>
  <c r="H3" i="16"/>
  <c r="N22" i="15"/>
  <c r="K3" i="15"/>
  <c r="S25" i="14"/>
  <c r="P3" i="14"/>
  <c r="D26" i="18"/>
  <c r="E26" i="18"/>
  <c r="F26" i="18"/>
  <c r="G26" i="18"/>
  <c r="C26" i="18"/>
  <c r="K3" i="18"/>
  <c r="K4" i="18"/>
  <c r="K5" i="18"/>
  <c r="K6" i="18"/>
  <c r="K7" i="18"/>
  <c r="K8" i="18"/>
  <c r="K9" i="18"/>
  <c r="K10" i="18"/>
  <c r="K11" i="18"/>
  <c r="K12" i="18"/>
  <c r="K13" i="18"/>
  <c r="K14" i="18"/>
  <c r="K15" i="18"/>
  <c r="K16" i="18"/>
  <c r="K17" i="18"/>
  <c r="K18" i="18"/>
  <c r="K19" i="18"/>
  <c r="K20" i="18"/>
  <c r="K21" i="18"/>
  <c r="K22" i="18"/>
  <c r="K23" i="18"/>
  <c r="J3" i="18"/>
  <c r="J4" i="18"/>
  <c r="J5" i="18"/>
  <c r="J6" i="18"/>
  <c r="J7" i="18"/>
  <c r="J8" i="18"/>
  <c r="J9" i="18"/>
  <c r="J10" i="18"/>
  <c r="J11" i="18"/>
  <c r="J12" i="18"/>
  <c r="J13" i="18"/>
  <c r="J14" i="18"/>
  <c r="J15" i="18"/>
  <c r="J16" i="18"/>
  <c r="J17" i="18"/>
  <c r="J18" i="18"/>
  <c r="J19" i="18"/>
  <c r="J20" i="18"/>
  <c r="J21" i="18"/>
  <c r="J22" i="18"/>
  <c r="J23" i="18"/>
  <c r="J24" i="18"/>
  <c r="I9" i="18"/>
  <c r="I3" i="18"/>
  <c r="I4" i="18"/>
  <c r="I5" i="18"/>
  <c r="I6" i="18"/>
  <c r="I7" i="18"/>
  <c r="I8" i="18"/>
  <c r="I10" i="18"/>
  <c r="I11" i="18"/>
  <c r="I12" i="18"/>
  <c r="I13" i="18"/>
  <c r="I14" i="18"/>
  <c r="I15" i="18"/>
  <c r="I16" i="18"/>
  <c r="I17" i="18"/>
  <c r="I18" i="18"/>
  <c r="I19" i="18"/>
  <c r="I20" i="18"/>
  <c r="I21" i="18"/>
  <c r="I22" i="18"/>
  <c r="I23" i="18"/>
  <c r="I24" i="18"/>
  <c r="H4" i="18"/>
  <c r="H5" i="18"/>
  <c r="H6" i="18"/>
  <c r="H7" i="18"/>
  <c r="H8" i="18"/>
  <c r="H9" i="18"/>
  <c r="H10" i="18"/>
  <c r="H11" i="18"/>
  <c r="H12" i="18"/>
  <c r="H13" i="18"/>
  <c r="H14" i="18"/>
  <c r="H15" i="18"/>
  <c r="H16" i="18"/>
  <c r="H17" i="18"/>
  <c r="H18" i="18"/>
  <c r="H19" i="18"/>
  <c r="H20" i="18"/>
  <c r="H21" i="18"/>
  <c r="H22" i="18"/>
  <c r="H23" i="18"/>
  <c r="H24" i="18"/>
  <c r="J25" i="16" l="1"/>
  <c r="I25" i="16"/>
  <c r="H25" i="16"/>
  <c r="K3" i="16"/>
  <c r="J3" i="16"/>
  <c r="I3" i="16"/>
  <c r="M22" i="15"/>
  <c r="L22" i="15"/>
  <c r="K22" i="15"/>
  <c r="N3" i="15"/>
  <c r="M3" i="15"/>
  <c r="L3" i="15"/>
  <c r="R25" i="14"/>
  <c r="Q25" i="14"/>
  <c r="P25" i="14"/>
  <c r="S3" i="14"/>
  <c r="R3" i="14"/>
  <c r="Q3" i="14"/>
  <c r="O27" i="14"/>
  <c r="C27" i="14"/>
  <c r="J24" i="15"/>
  <c r="C24" i="15"/>
  <c r="G27" i="16"/>
  <c r="C27" i="16"/>
  <c r="K4" i="16"/>
  <c r="K5" i="16"/>
  <c r="K6" i="16"/>
  <c r="K7" i="16"/>
  <c r="K8" i="16"/>
  <c r="K9" i="16"/>
  <c r="K10" i="16"/>
  <c r="K11" i="16"/>
  <c r="K12" i="16"/>
  <c r="K13" i="16"/>
  <c r="K14" i="16"/>
  <c r="K15" i="16"/>
  <c r="K16" i="16"/>
  <c r="K17" i="16"/>
  <c r="K18" i="16"/>
  <c r="K19" i="16"/>
  <c r="K20" i="16"/>
  <c r="K21" i="16"/>
  <c r="K22" i="16"/>
  <c r="K23" i="16"/>
  <c r="K24" i="16"/>
  <c r="J4" i="16"/>
  <c r="J5" i="16"/>
  <c r="J6" i="16"/>
  <c r="J7" i="16"/>
  <c r="J8" i="16"/>
  <c r="J9" i="16"/>
  <c r="J10" i="16"/>
  <c r="J11" i="16"/>
  <c r="J12" i="16"/>
  <c r="J13" i="16"/>
  <c r="J14" i="16"/>
  <c r="J15" i="16"/>
  <c r="J16" i="16"/>
  <c r="J17" i="16"/>
  <c r="J18" i="16"/>
  <c r="J19" i="16"/>
  <c r="J20" i="16"/>
  <c r="J21" i="16"/>
  <c r="J22" i="16"/>
  <c r="J23" i="16"/>
  <c r="J24" i="16"/>
  <c r="I4" i="16"/>
  <c r="I5" i="16"/>
  <c r="I6" i="16"/>
  <c r="I7" i="16"/>
  <c r="I8" i="16"/>
  <c r="I9" i="16"/>
  <c r="I10" i="16"/>
  <c r="I11" i="16"/>
  <c r="I12" i="16"/>
  <c r="I13" i="16"/>
  <c r="I14" i="16"/>
  <c r="I15" i="16"/>
  <c r="I16" i="16"/>
  <c r="I17" i="16"/>
  <c r="I18" i="16"/>
  <c r="I19" i="16"/>
  <c r="I20" i="16"/>
  <c r="I21" i="16"/>
  <c r="I22" i="16"/>
  <c r="I23" i="16"/>
  <c r="I24" i="16"/>
  <c r="N4" i="15"/>
  <c r="N5" i="15"/>
  <c r="N6" i="15"/>
  <c r="N7" i="15"/>
  <c r="N8" i="15"/>
  <c r="N9" i="15"/>
  <c r="N10" i="15"/>
  <c r="N11" i="15"/>
  <c r="N12" i="15"/>
  <c r="N13" i="15"/>
  <c r="N14" i="15"/>
  <c r="N15" i="15"/>
  <c r="N16" i="15"/>
  <c r="N17" i="15"/>
  <c r="N18" i="15"/>
  <c r="N19" i="15"/>
  <c r="N20" i="15"/>
  <c r="N21" i="15"/>
  <c r="M4" i="15"/>
  <c r="M5" i="15"/>
  <c r="M6" i="15"/>
  <c r="M7" i="15"/>
  <c r="M8" i="15"/>
  <c r="M9" i="15"/>
  <c r="M10" i="15"/>
  <c r="M11" i="15"/>
  <c r="M12" i="15"/>
  <c r="M13" i="15"/>
  <c r="M14" i="15"/>
  <c r="M15" i="15"/>
  <c r="M16" i="15"/>
  <c r="M17" i="15"/>
  <c r="M18" i="15"/>
  <c r="M19" i="15"/>
  <c r="M20" i="15"/>
  <c r="M21" i="15"/>
  <c r="L4" i="15"/>
  <c r="L5" i="15"/>
  <c r="L6" i="15"/>
  <c r="L7" i="15"/>
  <c r="L8" i="15"/>
  <c r="L9" i="15"/>
  <c r="L10" i="15"/>
  <c r="L11" i="15"/>
  <c r="L12" i="15"/>
  <c r="L13" i="15"/>
  <c r="L14" i="15"/>
  <c r="L15" i="15"/>
  <c r="L16" i="15"/>
  <c r="L17" i="15"/>
  <c r="L18" i="15"/>
  <c r="L19" i="15"/>
  <c r="L20" i="15"/>
  <c r="L21" i="15"/>
  <c r="S4" i="14"/>
  <c r="S5" i="14"/>
  <c r="S6" i="14"/>
  <c r="S7" i="14"/>
  <c r="S8" i="14"/>
  <c r="S9" i="14"/>
  <c r="S10" i="14"/>
  <c r="S11" i="14"/>
  <c r="S12" i="14"/>
  <c r="S13" i="14"/>
  <c r="S14" i="14"/>
  <c r="S15" i="14"/>
  <c r="S16" i="14"/>
  <c r="S17" i="14"/>
  <c r="S18" i="14"/>
  <c r="S19" i="14"/>
  <c r="S20" i="14"/>
  <c r="S21" i="14"/>
  <c r="S22" i="14"/>
  <c r="S23" i="14"/>
  <c r="S24" i="14"/>
  <c r="R4" i="14"/>
  <c r="R5" i="14"/>
  <c r="R6" i="14"/>
  <c r="R7" i="14"/>
  <c r="R8" i="14"/>
  <c r="R9" i="14"/>
  <c r="R10" i="14"/>
  <c r="R11" i="14"/>
  <c r="R12" i="14"/>
  <c r="R13" i="14"/>
  <c r="R14" i="14"/>
  <c r="R15" i="14"/>
  <c r="R16" i="14"/>
  <c r="R17" i="14"/>
  <c r="R18" i="14"/>
  <c r="R19" i="14"/>
  <c r="R20" i="14"/>
  <c r="R21" i="14"/>
  <c r="R22" i="14"/>
  <c r="R23" i="14"/>
  <c r="R24" i="14"/>
  <c r="Q4" i="14"/>
  <c r="Q5" i="14"/>
  <c r="Q6" i="14"/>
  <c r="Q7" i="14"/>
  <c r="Q8" i="14"/>
  <c r="Q9" i="14"/>
  <c r="Q10" i="14"/>
  <c r="Q11" i="14"/>
  <c r="Q12" i="14"/>
  <c r="Q13" i="14"/>
  <c r="Q14" i="14"/>
  <c r="Q15" i="14"/>
  <c r="Q16" i="14"/>
  <c r="Q17" i="14"/>
  <c r="Q18" i="14"/>
  <c r="Q19" i="14"/>
  <c r="Q20" i="14"/>
  <c r="Q21" i="14"/>
  <c r="Q22" i="14"/>
  <c r="Q23" i="14"/>
  <c r="Q24" i="14"/>
  <c r="D27" i="16"/>
  <c r="E27" i="16"/>
  <c r="F27" i="16"/>
  <c r="H24" i="16"/>
  <c r="H23" i="16"/>
  <c r="H22" i="16"/>
  <c r="H21" i="16"/>
  <c r="H20" i="16"/>
  <c r="H19" i="16"/>
  <c r="H18" i="16"/>
  <c r="H17" i="16"/>
  <c r="H16" i="16"/>
  <c r="H15" i="16"/>
  <c r="H14" i="16"/>
  <c r="H13" i="16"/>
  <c r="H12" i="16"/>
  <c r="H11" i="16"/>
  <c r="H10" i="16"/>
  <c r="H9" i="16"/>
  <c r="H8" i="16"/>
  <c r="H7" i="16"/>
  <c r="H6" i="16"/>
  <c r="H5" i="16"/>
  <c r="H4" i="16"/>
  <c r="D24" i="15"/>
  <c r="E24" i="15"/>
  <c r="F24" i="15"/>
  <c r="G24" i="15"/>
  <c r="H24" i="15"/>
  <c r="I24" i="15"/>
  <c r="D27" i="14"/>
  <c r="E27" i="14"/>
  <c r="F27" i="14"/>
  <c r="G27" i="14"/>
  <c r="H27" i="14"/>
  <c r="I27" i="14"/>
  <c r="J27" i="14"/>
  <c r="K27" i="14"/>
  <c r="L27" i="14"/>
  <c r="M27" i="14"/>
  <c r="N27" i="14"/>
  <c r="K21" i="15"/>
  <c r="K20" i="15"/>
  <c r="K19" i="15"/>
  <c r="K18" i="15"/>
  <c r="K17" i="15"/>
  <c r="K16" i="15"/>
  <c r="K15" i="15"/>
  <c r="K14" i="15"/>
  <c r="K13" i="15"/>
  <c r="K12" i="15"/>
  <c r="K11" i="15"/>
  <c r="K10" i="15"/>
  <c r="K9" i="15"/>
  <c r="K8" i="15"/>
  <c r="K7" i="15"/>
  <c r="K6" i="15"/>
  <c r="K5" i="15"/>
  <c r="K4" i="15"/>
  <c r="P24" i="14"/>
  <c r="P23" i="14"/>
  <c r="P22" i="14"/>
  <c r="P21" i="14"/>
  <c r="P20" i="14"/>
  <c r="P19" i="14"/>
  <c r="P18" i="14"/>
  <c r="P17" i="14"/>
  <c r="P16" i="14"/>
  <c r="P15" i="14"/>
  <c r="P14" i="14"/>
  <c r="P13" i="14"/>
  <c r="P12" i="14"/>
  <c r="P11" i="14"/>
  <c r="P10" i="14"/>
  <c r="P9" i="14"/>
  <c r="P8" i="14"/>
  <c r="P7" i="14"/>
  <c r="P6" i="14"/>
  <c r="P5" i="14"/>
  <c r="P4" i="14"/>
</calcChain>
</file>

<file path=xl/sharedStrings.xml><?xml version="1.0" encoding="utf-8"?>
<sst xmlns="http://schemas.openxmlformats.org/spreadsheetml/2006/main" count="1506" uniqueCount="237">
  <si>
    <t>Skupina</t>
  </si>
  <si>
    <t>MAX</t>
  </si>
  <si>
    <t>Průměr</t>
  </si>
  <si>
    <t>Součet</t>
  </si>
  <si>
    <t>Amoxicillin</t>
  </si>
  <si>
    <t>peniciliny</t>
  </si>
  <si>
    <t>Sulfapyridine</t>
  </si>
  <si>
    <t>sulfonamidy</t>
  </si>
  <si>
    <t>Sulfathiazole</t>
  </si>
  <si>
    <t>Azithromycin</t>
  </si>
  <si>
    <t>makrolidy</t>
  </si>
  <si>
    <t>Sulfanilamide</t>
  </si>
  <si>
    <t>Ofloxacin</t>
  </si>
  <si>
    <t>chinolonová</t>
  </si>
  <si>
    <t>Ciprofloxacin</t>
  </si>
  <si>
    <t>N-desmethylazithromycin</t>
  </si>
  <si>
    <t>Clarithromycin</t>
  </si>
  <si>
    <t>Tiamulin</t>
  </si>
  <si>
    <t>ostatní</t>
  </si>
  <si>
    <t>Sulfamethazine</t>
  </si>
  <si>
    <t>Benzylpenicillin</t>
  </si>
  <si>
    <t>Enoxacin</t>
  </si>
  <si>
    <t>Lincomycin</t>
  </si>
  <si>
    <t>linkosamidy</t>
  </si>
  <si>
    <t>Trimethoprim</t>
  </si>
  <si>
    <t>Sulfadoxine</t>
  </si>
  <si>
    <t>Vancomycin</t>
  </si>
  <si>
    <t>Norfloxacin</t>
  </si>
  <si>
    <t>Enrofloxacin</t>
  </si>
  <si>
    <t>Oxolinic Acid</t>
  </si>
  <si>
    <t>Nalidixic Acid</t>
  </si>
  <si>
    <t>Erythromycin</t>
  </si>
  <si>
    <t>Clindamycin</t>
  </si>
  <si>
    <t>Cloxacillin</t>
  </si>
  <si>
    <t>Flumequine</t>
  </si>
  <si>
    <t>Chloramphenicol</t>
  </si>
  <si>
    <t>amfenikoly</t>
  </si>
  <si>
    <t>Lomefloxacin</t>
  </si>
  <si>
    <t>Metronidazole</t>
  </si>
  <si>
    <t>Ormetoprim</t>
  </si>
  <si>
    <t>Ornidazole</t>
  </si>
  <si>
    <t>Roxithromycin</t>
  </si>
  <si>
    <t>Sarafloxacin</t>
  </si>
  <si>
    <t>Sulfadiazine</t>
  </si>
  <si>
    <t>Sulfadimethoxime</t>
  </si>
  <si>
    <t>Sulfachlorpyridazine</t>
  </si>
  <si>
    <t>Sulfamerazine</t>
  </si>
  <si>
    <t>Sulfamethizole</t>
  </si>
  <si>
    <t>Sulfamethoxazole</t>
  </si>
  <si>
    <t>Sulfamethoxypyridazine</t>
  </si>
  <si>
    <t>Sulfamonomethoxine</t>
  </si>
  <si>
    <t>Sulfamoxol</t>
  </si>
  <si>
    <t>Sulfaquinoxaline</t>
  </si>
  <si>
    <t>Sulfisoxazole</t>
  </si>
  <si>
    <t>*</t>
  </si>
  <si>
    <t>Název:</t>
  </si>
  <si>
    <t>ID:</t>
  </si>
  <si>
    <t>Doba řešení:</t>
  </si>
  <si>
    <t>Hlavní řešitel:</t>
  </si>
  <si>
    <t>Další řešitelé:</t>
  </si>
  <si>
    <t>Financování projektu:</t>
  </si>
  <si>
    <t>Zaměření projektu:</t>
  </si>
  <si>
    <t>Projekt DIGESTÁT</t>
  </si>
  <si>
    <t>Využití mikrořas k redukci množství antibiotik, rezistentních bakterií a genů rezistence v digestátu ze zemědělských bioplynových stanic</t>
  </si>
  <si>
    <t>SS07020305</t>
  </si>
  <si>
    <t>04/2024–06/2026</t>
  </si>
  <si>
    <t xml:space="preserve">EPS biotechnology, s.r.o. </t>
  </si>
  <si>
    <t>•ALS Czech Republic, s.r.o.  •Univerzita Pardubice  •Univerzita Tomáše Bati ve Zlíně</t>
  </si>
  <si>
    <t>Typ</t>
  </si>
  <si>
    <t>Vzorek</t>
  </si>
  <si>
    <t>ČOV</t>
  </si>
  <si>
    <r>
      <t xml:space="preserve">Technologie anaerobní digesce, využívaná v bioplynových stanicích, se rychle rozšiřuje, neboť v souladu se zásadami oběhového hospodářství propojuje likvidaci odpadu s udržitelnou výrobou energie. Vedlejší produkt vznikající v bioplynových stanicích, digestát, je navíc možné využít jako hnojivo na zemědělskou půdu. Tato praxe však naráží na výzvy spojené se stále naléhavější hrozbou antibiotické rezistence, která výrazně komplikuje léčbu infekčních nemocí a představuje velkou výzvu pro současnou a zejména budoucí medicínu. Projekt SS07020305 cílí na dvě klíčové oblasti.
</t>
    </r>
    <r>
      <rPr>
        <b/>
        <sz val="11"/>
        <color theme="1"/>
        <rFont val="Avenir Next LT Pro"/>
        <family val="2"/>
        <charset val="238"/>
      </rPr>
      <t xml:space="preserve">1) </t>
    </r>
    <r>
      <rPr>
        <sz val="11"/>
        <color theme="1"/>
        <rFont val="Avenir Next LT Pro"/>
        <family val="2"/>
        <charset val="238"/>
      </rPr>
      <t xml:space="preserve">Zmapovat výskyt veterinárních antibiotik, rezistentních bakterií a genů rezistence v digestátech ze zemědělských bioplynových stanic, jenž zpracovávají statková hnojiva.
</t>
    </r>
    <r>
      <rPr>
        <b/>
        <sz val="11"/>
        <color theme="1"/>
        <rFont val="Avenir Next LT Pro"/>
        <family val="2"/>
        <charset val="238"/>
      </rPr>
      <t xml:space="preserve">2) </t>
    </r>
    <r>
      <rPr>
        <sz val="11"/>
        <color theme="1"/>
        <rFont val="Avenir Next LT Pro"/>
        <family val="2"/>
        <charset val="238"/>
      </rPr>
      <t>Vyvinout technologii, která jednak využívá digestát jako živné médium pro pěstování mikrořas a jednak využívá v maximální možné míře dekontaminačních schopností mikrořas pro rozklad výše uvedených kontaminantů.</t>
    </r>
  </si>
  <si>
    <t>pH</t>
  </si>
  <si>
    <t>Substrát</t>
  </si>
  <si>
    <t>bioplynem a čerpadlem</t>
  </si>
  <si>
    <t>ANO (odstředivka)</t>
  </si>
  <si>
    <t>směs primárního a aktivovaného kalu</t>
  </si>
  <si>
    <t>zemědělská</t>
  </si>
  <si>
    <t>mechanické/hydraulické</t>
  </si>
  <si>
    <t>3 x primár, 3 x vrtule a 3 x sekundár, 2 x vrtule</t>
  </si>
  <si>
    <t>NE</t>
  </si>
  <si>
    <t>bioplynem</t>
  </si>
  <si>
    <t>ANO (dekantační odstředivky)</t>
  </si>
  <si>
    <t>směs primárního a aktivovaného kalu, příležitostně externí substrát</t>
  </si>
  <si>
    <t>žádné</t>
  </si>
  <si>
    <t>ANO (kanálkové jímání perkolátu)</t>
  </si>
  <si>
    <t>Bioplynová stanice (BPS)</t>
  </si>
  <si>
    <t>digestát</t>
  </si>
  <si>
    <t>fermentát</t>
  </si>
  <si>
    <t>–</t>
  </si>
  <si>
    <t>2 400 + 2 400 (dofermentor)</t>
  </si>
  <si>
    <t>3 400 + 2 400 (dofermentor)</t>
  </si>
  <si>
    <t>6 x 2 200</t>
  </si>
  <si>
    <t>36–39</t>
  </si>
  <si>
    <t>44–46</t>
  </si>
  <si>
    <t>51–52</t>
  </si>
  <si>
    <t>50–55</t>
  </si>
  <si>
    <t>Číslo</t>
  </si>
  <si>
    <t>mechanické (3 míchadla s vrtulí 3 m 8 h/d, dofermentor 2 míchadla 2 h/d)</t>
  </si>
  <si>
    <t>mechanické (6 míchadel s vrtulí 3 m 8 h/d, dofermentor 2 míchadla 2 h/d)</t>
  </si>
  <si>
    <t>2 x 1 250</t>
  </si>
  <si>
    <t>2 x 5 000</t>
  </si>
  <si>
    <t>ANO (pouze při stlaní cca 50 %, šnekový separátor)</t>
  </si>
  <si>
    <t>kejda prasat, kukuřice</t>
  </si>
  <si>
    <t>kejda skotu, hnůj, zbytky krmiv, odpady z výroby, kukuřice</t>
  </si>
  <si>
    <t>kejda skotu, kukuřice</t>
  </si>
  <si>
    <t>33 % kukuřice, 33 % siláž a senáž, 33 % BRKO, když je, přidává se kravský, příp. koňský hnůj</t>
  </si>
  <si>
    <t>hydraulické/pneumatické (bioplynem)</t>
  </si>
  <si>
    <t>V projektu bylo sledováno celkem 50 různých antibiotických látek. Rozsah sledovaných látek se v jednotlivých etapách projektu měnil v závislosti na aktuálních potřebách.</t>
  </si>
  <si>
    <t>Sledované látky</t>
  </si>
  <si>
    <t>Monitoring výskytu antibiotik v digestátech z bioplynových stanic</t>
  </si>
  <si>
    <t>Testování bioreaktoru</t>
  </si>
  <si>
    <t>Antibiotikum</t>
  </si>
  <si>
    <t>2025</t>
  </si>
  <si>
    <t>ano</t>
  </si>
  <si>
    <t>Clindamycin sulfoxide</t>
  </si>
  <si>
    <t>Doxycycline</t>
  </si>
  <si>
    <t>tetracykliny</t>
  </si>
  <si>
    <t>Chlortetracycline</t>
  </si>
  <si>
    <t>Metacycline</t>
  </si>
  <si>
    <t>Oxytetracycline</t>
  </si>
  <si>
    <t>Tetracycline</t>
  </si>
  <si>
    <t>Tylosin</t>
  </si>
  <si>
    <t>01</t>
  </si>
  <si>
    <t>02</t>
  </si>
  <si>
    <t>03</t>
  </si>
  <si>
    <t>04</t>
  </si>
  <si>
    <t>05</t>
  </si>
  <si>
    <t>06</t>
  </si>
  <si>
    <t>07</t>
  </si>
  <si>
    <t>08</t>
  </si>
  <si>
    <t>09</t>
  </si>
  <si>
    <t>8.5–9.0</t>
  </si>
  <si>
    <t xml:space="preserve">mokrá </t>
  </si>
  <si>
    <t xml:space="preserve">suchá </t>
  </si>
  <si>
    <t>Fermentace</t>
  </si>
  <si>
    <t>Doba zdržení (d)</t>
  </si>
  <si>
    <t>7.0–7.2</t>
  </si>
  <si>
    <t>13</t>
  </si>
  <si>
    <t>12</t>
  </si>
  <si>
    <t>11</t>
  </si>
  <si>
    <t>10</t>
  </si>
  <si>
    <t>Bioplynová stanice – koncentrace antibiotika (µg/kg) ve vzorku</t>
  </si>
  <si>
    <t>Počet nálezů</t>
  </si>
  <si>
    <t>Sumární koncentrace (µg/kg)</t>
  </si>
  <si>
    <t>Prázdná buňka značí výsledek pod limitem detekce.</t>
  </si>
  <si>
    <t>Sledované látky, které nebyly nalezeny ani v jednom vzorku</t>
  </si>
  <si>
    <t>Symbol "*" značí nereportovatelný výsledek.</t>
  </si>
  <si>
    <t>4. kolo (jaro 2026)</t>
  </si>
  <si>
    <t>1. kolo (léto 2024)</t>
  </si>
  <si>
    <t>2. kolo (zima 2024)</t>
  </si>
  <si>
    <t>3. kolo (jaro 2025)</t>
  </si>
  <si>
    <t>2026</t>
  </si>
  <si>
    <t xml:space="preserve">CHSK </t>
  </si>
  <si>
    <t xml:space="preserve">Vodivost </t>
  </si>
  <si>
    <t>TOC</t>
  </si>
  <si>
    <t>&lt;10</t>
  </si>
  <si>
    <r>
      <rPr>
        <b/>
        <sz val="11"/>
        <color rgb="FFD60033"/>
        <rFont val="Avenir Next LT Pro"/>
        <family val="2"/>
        <charset val="238"/>
      </rPr>
      <t>mm</t>
    </r>
    <r>
      <rPr>
        <b/>
        <sz val="11"/>
        <color theme="0"/>
        <rFont val="Avenir Next LT Pro"/>
        <family val="2"/>
        <charset val="238"/>
      </rPr>
      <t>Velikost fermentoru</t>
    </r>
    <r>
      <rPr>
        <b/>
        <sz val="11"/>
        <color rgb="FFD60033"/>
        <rFont val="Avenir Next LT Pro"/>
        <family val="2"/>
        <charset val="238"/>
      </rPr>
      <t>mm</t>
    </r>
    <r>
      <rPr>
        <b/>
        <sz val="11"/>
        <color theme="0"/>
        <rFont val="Avenir Next LT Pro"/>
        <family val="2"/>
        <charset val="238"/>
      </rPr>
      <t xml:space="preserve"> (m</t>
    </r>
    <r>
      <rPr>
        <b/>
        <vertAlign val="superscript"/>
        <sz val="11"/>
        <color theme="0"/>
        <rFont val="Avenir Next LT Pro"/>
        <family val="2"/>
        <charset val="238"/>
      </rPr>
      <t>3</t>
    </r>
    <r>
      <rPr>
        <b/>
        <sz val="11"/>
        <color theme="0"/>
        <rFont val="Avenir Next LT Pro"/>
        <family val="2"/>
        <charset val="238"/>
      </rPr>
      <t>)</t>
    </r>
  </si>
  <si>
    <r>
      <rPr>
        <b/>
        <sz val="11"/>
        <color rgb="FFD60033"/>
        <rFont val="Avenir Next LT Pro"/>
        <family val="2"/>
        <charset val="238"/>
      </rPr>
      <t>m</t>
    </r>
    <r>
      <rPr>
        <b/>
        <sz val="11"/>
        <color theme="0"/>
        <rFont val="Avenir Next LT Pro"/>
        <family val="2"/>
        <charset val="238"/>
      </rPr>
      <t>Teplota</t>
    </r>
    <r>
      <rPr>
        <b/>
        <sz val="11"/>
        <color rgb="FFD60033"/>
        <rFont val="Avenir Next LT Pro"/>
        <family val="2"/>
        <charset val="238"/>
      </rPr>
      <t>m</t>
    </r>
    <r>
      <rPr>
        <b/>
        <sz val="11"/>
        <color theme="0"/>
        <rFont val="Avenir Next LT Pro"/>
        <family val="2"/>
        <charset val="238"/>
      </rPr>
      <t xml:space="preserve"> (°C)</t>
    </r>
  </si>
  <si>
    <r>
      <rPr>
        <b/>
        <sz val="11"/>
        <color rgb="FFD60033"/>
        <rFont val="Avenir Next LT Pro"/>
        <family val="2"/>
        <charset val="238"/>
      </rPr>
      <t>imm</t>
    </r>
    <r>
      <rPr>
        <b/>
        <sz val="11"/>
        <color theme="0"/>
        <rFont val="Avenir Next LT Pro"/>
        <family val="2"/>
        <charset val="238"/>
      </rPr>
      <t>pH</t>
    </r>
    <r>
      <rPr>
        <b/>
        <sz val="11"/>
        <color rgb="FFD60033"/>
        <rFont val="Avenir Next LT Pro"/>
        <family val="2"/>
        <charset val="238"/>
      </rPr>
      <t>mmi</t>
    </r>
    <r>
      <rPr>
        <b/>
        <sz val="11"/>
        <color theme="0"/>
        <rFont val="Avenir Next LT Pro"/>
        <family val="2"/>
        <charset val="238"/>
      </rPr>
      <t xml:space="preserve"> (–)</t>
    </r>
  </si>
  <si>
    <r>
      <rPr>
        <b/>
        <sz val="11"/>
        <color rgb="FFD60033"/>
        <rFont val="Avenir Next LT Pro"/>
        <family val="2"/>
        <charset val="238"/>
      </rPr>
      <t>mm</t>
    </r>
    <r>
      <rPr>
        <b/>
        <sz val="11"/>
        <color theme="0"/>
        <rFont val="Avenir Next LT Pro"/>
        <family val="2"/>
        <charset val="238"/>
      </rPr>
      <t>Sušina</t>
    </r>
    <r>
      <rPr>
        <b/>
        <sz val="11"/>
        <color rgb="FFD60033"/>
        <rFont val="Avenir Next LT Pro"/>
        <family val="2"/>
        <charset val="238"/>
      </rPr>
      <t>mm</t>
    </r>
    <r>
      <rPr>
        <b/>
        <sz val="11"/>
        <color theme="0"/>
        <rFont val="Avenir Next LT Pro"/>
        <family val="2"/>
        <charset val="238"/>
      </rPr>
      <t xml:space="preserve"> (%)</t>
    </r>
  </si>
  <si>
    <r>
      <t>50 m</t>
    </r>
    <r>
      <rPr>
        <vertAlign val="superscript"/>
        <sz val="11"/>
        <color theme="1"/>
        <rFont val="Avenir Next LT Pro"/>
        <family val="2"/>
        <charset val="238"/>
      </rPr>
      <t>3</t>
    </r>
    <r>
      <rPr>
        <sz val="11"/>
        <color theme="1"/>
        <rFont val="Avenir Next LT Pro"/>
        <family val="2"/>
        <charset val="238"/>
      </rPr>
      <t>/d tekutá kravská kejda, 28 t/d pevný substrát (80 % senáž, 20 % kukuřiční siláž)</t>
    </r>
  </si>
  <si>
    <r>
      <t>50 m</t>
    </r>
    <r>
      <rPr>
        <vertAlign val="superscript"/>
        <sz val="11"/>
        <color theme="1"/>
        <rFont val="Avenir Next LT Pro"/>
        <family val="2"/>
        <charset val="238"/>
      </rPr>
      <t>3</t>
    </r>
    <r>
      <rPr>
        <sz val="11"/>
        <color theme="1"/>
        <rFont val="Avenir Next LT Pro"/>
        <family val="2"/>
        <charset val="238"/>
      </rPr>
      <t>/d tekutá kravská kejda, 20 m</t>
    </r>
    <r>
      <rPr>
        <vertAlign val="superscript"/>
        <sz val="11"/>
        <color theme="1"/>
        <rFont val="Avenir Next LT Pro"/>
        <family val="2"/>
        <charset val="238"/>
      </rPr>
      <t>3</t>
    </r>
    <r>
      <rPr>
        <sz val="11"/>
        <color theme="1"/>
        <rFont val="Avenir Next LT Pro"/>
        <family val="2"/>
        <charset val="238"/>
      </rPr>
      <t>/d pevný substrát (70 % kukuřičná siláž, 30 % travní senáž)</t>
    </r>
  </si>
  <si>
    <t>Míchání</t>
  </si>
  <si>
    <t>Odvodnění</t>
  </si>
  <si>
    <r>
      <t>Cl</t>
    </r>
    <r>
      <rPr>
        <b/>
        <vertAlign val="superscript"/>
        <sz val="12"/>
        <color theme="0"/>
        <rFont val="Aptos"/>
        <family val="2"/>
      </rPr>
      <t>-</t>
    </r>
  </si>
  <si>
    <r>
      <t>NO</t>
    </r>
    <r>
      <rPr>
        <b/>
        <vertAlign val="subscript"/>
        <sz val="12"/>
        <color theme="0"/>
        <rFont val="Aptos"/>
        <family val="2"/>
      </rPr>
      <t>3</t>
    </r>
    <r>
      <rPr>
        <b/>
        <vertAlign val="superscript"/>
        <sz val="12"/>
        <color theme="0"/>
        <rFont val="Aptos"/>
        <family val="2"/>
      </rPr>
      <t>-</t>
    </r>
  </si>
  <si>
    <r>
      <t>PO</t>
    </r>
    <r>
      <rPr>
        <b/>
        <vertAlign val="subscript"/>
        <sz val="12"/>
        <color theme="0"/>
        <rFont val="Aptos"/>
        <family val="2"/>
      </rPr>
      <t>4</t>
    </r>
    <r>
      <rPr>
        <b/>
        <vertAlign val="superscript"/>
        <sz val="12"/>
        <color theme="0"/>
        <rFont val="Aptos"/>
        <family val="2"/>
      </rPr>
      <t>3-</t>
    </r>
  </si>
  <si>
    <r>
      <t>SO</t>
    </r>
    <r>
      <rPr>
        <b/>
        <vertAlign val="subscript"/>
        <sz val="12"/>
        <color theme="0"/>
        <rFont val="Aptos"/>
        <family val="2"/>
      </rPr>
      <t>4</t>
    </r>
    <r>
      <rPr>
        <b/>
        <vertAlign val="superscript"/>
        <sz val="12"/>
        <color theme="0"/>
        <rFont val="Aptos"/>
        <family val="2"/>
      </rPr>
      <t>2-</t>
    </r>
  </si>
  <si>
    <r>
      <t>N-NH</t>
    </r>
    <r>
      <rPr>
        <b/>
        <vertAlign val="subscript"/>
        <sz val="11"/>
        <color theme="0"/>
        <rFont val="Avenir Next LT Pro"/>
        <family val="2"/>
        <charset val="238"/>
      </rPr>
      <t>4</t>
    </r>
    <r>
      <rPr>
        <b/>
        <vertAlign val="superscript"/>
        <sz val="11"/>
        <color theme="0"/>
        <rFont val="Avenir Next LT Pro"/>
        <family val="2"/>
        <charset val="238"/>
      </rPr>
      <t>+</t>
    </r>
  </si>
  <si>
    <t>(mS/cm)</t>
  </si>
  <si>
    <t>(mg/l)</t>
  </si>
  <si>
    <t>(–)</t>
  </si>
  <si>
    <t>SD</t>
  </si>
  <si>
    <t xml:space="preserve">7Li  </t>
  </si>
  <si>
    <t xml:space="preserve">9Be  </t>
  </si>
  <si>
    <t xml:space="preserve">11B  </t>
  </si>
  <si>
    <t xml:space="preserve">23Na  </t>
  </si>
  <si>
    <t xml:space="preserve">24Mg  </t>
  </si>
  <si>
    <t xml:space="preserve">27Al  </t>
  </si>
  <si>
    <t xml:space="preserve">31P  </t>
  </si>
  <si>
    <t xml:space="preserve">32S  </t>
  </si>
  <si>
    <t xml:space="preserve">39K  </t>
  </si>
  <si>
    <t xml:space="preserve">40Ca  </t>
  </si>
  <si>
    <t xml:space="preserve">45Sc  </t>
  </si>
  <si>
    <t xml:space="preserve">48Ti  </t>
  </si>
  <si>
    <t xml:space="preserve">51V  </t>
  </si>
  <si>
    <t xml:space="preserve">52Cr  </t>
  </si>
  <si>
    <t xml:space="preserve">55Mn  </t>
  </si>
  <si>
    <t xml:space="preserve">57Fe  </t>
  </si>
  <si>
    <t xml:space="preserve">59Co  </t>
  </si>
  <si>
    <t xml:space="preserve">60Ni  </t>
  </si>
  <si>
    <t xml:space="preserve">63Cu  </t>
  </si>
  <si>
    <t xml:space="preserve">66Zn  </t>
  </si>
  <si>
    <t xml:space="preserve">71Ga  </t>
  </si>
  <si>
    <t xml:space="preserve">73Ge  </t>
  </si>
  <si>
    <t xml:space="preserve">75As  </t>
  </si>
  <si>
    <t xml:space="preserve">82Se  </t>
  </si>
  <si>
    <t xml:space="preserve">88Sr  </t>
  </si>
  <si>
    <t xml:space="preserve">89Y  </t>
  </si>
  <si>
    <t xml:space="preserve">90Zr  </t>
  </si>
  <si>
    <t xml:space="preserve">95Mo  </t>
  </si>
  <si>
    <t xml:space="preserve">103Rh  </t>
  </si>
  <si>
    <t xml:space="preserve">107Ag  </t>
  </si>
  <si>
    <t xml:space="preserve">111Cd  </t>
  </si>
  <si>
    <t xml:space="preserve">115In  </t>
  </si>
  <si>
    <t xml:space="preserve">118Sn  </t>
  </si>
  <si>
    <t xml:space="preserve">121Sb  </t>
  </si>
  <si>
    <t xml:space="preserve">133Cs  </t>
  </si>
  <si>
    <t xml:space="preserve">137Ba  </t>
  </si>
  <si>
    <t xml:space="preserve">140Ce  </t>
  </si>
  <si>
    <t xml:space="preserve">159Tb  </t>
  </si>
  <si>
    <t xml:space="preserve">165Ho  </t>
  </si>
  <si>
    <t xml:space="preserve">181Ta  </t>
  </si>
  <si>
    <t xml:space="preserve">202Hg  </t>
  </si>
  <si>
    <t xml:space="preserve">205Tl  </t>
  </si>
  <si>
    <t xml:space="preserve">208Pb  </t>
  </si>
  <si>
    <t xml:space="preserve">209Bi  </t>
  </si>
  <si>
    <t xml:space="preserve">238U  </t>
  </si>
  <si>
    <t>Procentuální zastoupení rezistentních bakterií (AMP - ampicilin, STM – streptomycin, SMX - sulfametoxazol, VAN - vankomycin, CIP - ciprofloxacin, ERY - erythromycin, CMP - chloramfenikol, TET - tetracyklin) vztažené k celkovému počtu mikroorganismů v digestátu bioplynové stanice č. 1 – porovnání pěti vzorkování (červen 2024, prosinec 2024, květen 2025, prosinec 2025, květen 2026).</t>
  </si>
  <si>
    <t>Procentuální zastoupení rezistentních bakterií (AMP - ampicilin, STM – streptomycin, SMX - sulfametoxazol, VAN - vankomycin, CIP - ciprofloxacin, ERY - erythromycin, CMP - chloramfenikol, TET - tetracyklin) vztažené k celkovému počtu mikroorganismů v digestátu bioplynové stanice č. 2 – porovnání pěti vzorkování (červen 2024, prosinec 2024, květen 2025, prosinec 2025, květen 2026).</t>
  </si>
  <si>
    <t>Procentuální zastoupení rezistentních bakterií (AMP - ampicilin, STM – streptomycin, SMX - sulfametoxazol, VAN - vankomycin, CIP - ciprofloxacin, ERY - erythromycin, CMP - chloramfenikol, TET - tetracyklin) vztažené k celkovému počtu mikroorganismů v digestátu bioplynové stanice č. 6 – porovnání pěti vzorkování (červen 2024, prosinec 2024, květen 2025, prosinec 2025, květen 2026).</t>
  </si>
  <si>
    <t>Procentuální zastoupení rezistentních bakterií (AMP - ampicilin, STM – streptomycin, SMX - sulfametoxazol, VAN - vankomycin, CIP - ciprofloxacin, ERY - erythromycin, CMP - chloramfenikol, TET - tetracyklin) vztažené k celkovému počtu mikroorganismů v digestátu bioplynové stanice č. 7 – porovnání pěti vzorkování (červen 2024, prosinec 2024, květen 2025, prosinec 2025, květen 2026).</t>
  </si>
  <si>
    <t>Procentuální zastoupení rezistentních bakterií (AMP - ampicilin, STM – streptomycin, SMX - sulfametoxazol, VAN - vankomycin, CIP - ciprofloxacin, ERY - erythromycin, CMP - chloramfenikol, TET - tetracyklin) vztažené k celkovému počtu mikroorganismů v digestátu bioplynové stanice č. 11 – porovnání pěti vzorkování (červen 2024, prosinec 2024, květen 2025, prosinec 2025, květen 2026).</t>
  </si>
  <si>
    <t>Bioplynová stanice – koncentrace prvku (μg/kg) ve vzorku, včetně směrodatné odchylky (SD)</t>
  </si>
  <si>
    <t>Tento projekt byl financován se státní podporou Technologické agentury ČR a Ministerstva životního prostředí ČR v rámci Programu Prostředí pro život. Tento projekt byl financován v rámci Národního plánu obnovy z evropského Nástroje pro oživení a odolnost.</t>
  </si>
  <si>
    <t>Specializovaná veřejná databáze</t>
  </si>
  <si>
    <t>Autoři:</t>
  </si>
  <si>
    <t xml:space="preserve">Název: </t>
  </si>
  <si>
    <t>Popis:</t>
  </si>
  <si>
    <t>Specializovaná veřejná databáze shrnuje výsledky monitoringu, který byl v rámci projektu SS07020305 proveden v letech 2024 až 2026 na 13 bioplynových stanicích. Monitoring sestával z pěti etap (06/2024, 12/2024, 05/2025,12/2025, 05/2026) a zaměřil se na výskyt veterinárních antibiotik a rezistentních mikroorganismů (MO), na stanovení základních fyzikálně-chemických parametrů a na prvkovou analýzu.</t>
  </si>
  <si>
    <t>Veterinární antibiotika a rezistentní bakterie v digestátech ze zemědělských bioplynových stanic</t>
  </si>
  <si>
    <r>
      <t>Zuzana Bílková</t>
    </r>
    <r>
      <rPr>
        <vertAlign val="superscript"/>
        <sz val="11"/>
        <color theme="1"/>
        <rFont val="Avenir Next LT Pro"/>
        <family val="2"/>
        <charset val="238"/>
      </rPr>
      <t>1</t>
    </r>
    <r>
      <rPr>
        <sz val="11"/>
        <color theme="1"/>
        <rFont val="Avenir Next LT Pro"/>
        <family val="2"/>
        <charset val="238"/>
      </rPr>
      <t>, Magda Janalíková</t>
    </r>
    <r>
      <rPr>
        <vertAlign val="superscript"/>
        <sz val="11"/>
        <color theme="1"/>
        <rFont val="Avenir Next LT Pro"/>
        <family val="2"/>
        <charset val="238"/>
      </rPr>
      <t>2</t>
    </r>
    <r>
      <rPr>
        <sz val="11"/>
        <color theme="1"/>
        <rFont val="Avenir Next LT Pro"/>
        <family val="2"/>
        <charset val="238"/>
      </rPr>
      <t>, Jiří Palarčík</t>
    </r>
    <r>
      <rPr>
        <vertAlign val="superscript"/>
        <sz val="11"/>
        <color theme="1"/>
        <rFont val="Avenir Next LT Pro"/>
        <family val="2"/>
        <charset val="238"/>
      </rPr>
      <t>3</t>
    </r>
    <r>
      <rPr>
        <sz val="11"/>
        <color theme="1"/>
        <rFont val="Avenir Next LT Pro"/>
        <family val="2"/>
        <charset val="238"/>
      </rPr>
      <t>, Martina Siglová</t>
    </r>
    <r>
      <rPr>
        <vertAlign val="superscript"/>
        <sz val="11"/>
        <color theme="1"/>
        <rFont val="Avenir Next LT Pro"/>
        <family val="2"/>
        <charset val="238"/>
      </rPr>
      <t>4</t>
    </r>
    <r>
      <rPr>
        <sz val="11"/>
        <color theme="1"/>
        <rFont val="Avenir Next LT Pro"/>
        <family val="2"/>
        <charset val="238"/>
      </rPr>
      <t>, Daniela Tomešová</t>
    </r>
    <r>
      <rPr>
        <vertAlign val="superscript"/>
        <sz val="11"/>
        <color theme="1"/>
        <rFont val="Avenir Next LT Pro"/>
        <family val="2"/>
        <charset val="238"/>
      </rPr>
      <t>1</t>
    </r>
    <r>
      <rPr>
        <sz val="11"/>
        <color theme="1"/>
        <rFont val="Avenir Next LT Pro"/>
        <family val="2"/>
        <charset val="238"/>
      </rPr>
      <t>, Marek Koutný</t>
    </r>
    <r>
      <rPr>
        <vertAlign val="superscript"/>
        <sz val="11"/>
        <color theme="1"/>
        <rFont val="Avenir Next LT Pro"/>
        <family val="2"/>
        <charset val="238"/>
      </rPr>
      <t>2</t>
    </r>
    <r>
      <rPr>
        <sz val="11"/>
        <color theme="1"/>
        <rFont val="Avenir Next LT Pro"/>
        <family val="2"/>
        <charset val="238"/>
      </rPr>
      <t>, Jitka Turanová</t>
    </r>
    <r>
      <rPr>
        <vertAlign val="superscript"/>
        <sz val="11"/>
        <color theme="1"/>
        <rFont val="Avenir Next LT Pro"/>
        <family val="2"/>
        <charset val="238"/>
      </rPr>
      <t>3</t>
    </r>
    <r>
      <rPr>
        <sz val="11"/>
        <color theme="1"/>
        <rFont val="Avenir Next LT Pro"/>
        <family val="2"/>
        <charset val="238"/>
      </rPr>
      <t>, Zdeněk Varga</t>
    </r>
    <r>
      <rPr>
        <vertAlign val="superscript"/>
        <sz val="11"/>
        <color theme="1"/>
        <rFont val="Avenir Next LT Pro"/>
        <family val="2"/>
        <charset val="238"/>
      </rPr>
      <t>4</t>
    </r>
    <r>
      <rPr>
        <sz val="11"/>
        <color theme="1"/>
        <rFont val="Avenir Next LT Pro"/>
        <family val="2"/>
        <charset val="238"/>
      </rPr>
      <t>, Alice Vagenknechtová</t>
    </r>
    <r>
      <rPr>
        <vertAlign val="superscript"/>
        <sz val="11"/>
        <color theme="1"/>
        <rFont val="Avenir Next LT Pro"/>
        <family val="2"/>
        <charset val="238"/>
      </rPr>
      <t>1</t>
    </r>
    <r>
      <rPr>
        <sz val="11"/>
        <color theme="1"/>
        <rFont val="Avenir Next LT Pro"/>
        <family val="2"/>
        <charset val="238"/>
      </rPr>
      <t>, Jana Šerá</t>
    </r>
    <r>
      <rPr>
        <vertAlign val="superscript"/>
        <sz val="11"/>
        <color theme="1"/>
        <rFont val="Avenir Next LT Pro"/>
        <family val="2"/>
        <charset val="238"/>
      </rPr>
      <t>2</t>
    </r>
    <r>
      <rPr>
        <sz val="11"/>
        <color theme="1"/>
        <rFont val="Avenir Next LT Pro"/>
        <family val="2"/>
        <charset val="238"/>
      </rPr>
      <t>, Štěpán Vinter</t>
    </r>
    <r>
      <rPr>
        <vertAlign val="superscript"/>
        <sz val="11"/>
        <color theme="1"/>
        <rFont val="Avenir Next LT Pro"/>
        <family val="2"/>
        <charset val="238"/>
      </rPr>
      <t>2</t>
    </r>
    <r>
      <rPr>
        <sz val="11"/>
        <color theme="1"/>
        <rFont val="Avenir Next LT Pro"/>
        <family val="2"/>
        <charset val="238"/>
      </rPr>
      <t>, Veronika Kučabová</t>
    </r>
    <r>
      <rPr>
        <vertAlign val="superscript"/>
        <sz val="11"/>
        <color theme="1"/>
        <rFont val="Avenir Next LT Pro"/>
        <family val="2"/>
        <charset val="238"/>
      </rPr>
      <t>2</t>
    </r>
    <r>
      <rPr>
        <sz val="11"/>
        <color theme="1"/>
        <rFont val="Avenir Next LT Pro"/>
        <family val="2"/>
        <charset val="238"/>
      </rPr>
      <t>, Markéta Havlištová</t>
    </r>
    <r>
      <rPr>
        <vertAlign val="superscript"/>
        <sz val="11"/>
        <color theme="1"/>
        <rFont val="Avenir Next LT Pro"/>
        <family val="2"/>
        <charset val="238"/>
      </rPr>
      <t>2</t>
    </r>
  </si>
  <si>
    <r>
      <rPr>
        <vertAlign val="superscript"/>
        <sz val="11"/>
        <color theme="1"/>
        <rFont val="Avenir Next LT Pro"/>
        <family val="2"/>
        <charset val="238"/>
      </rPr>
      <t>1</t>
    </r>
    <r>
      <rPr>
        <sz val="11"/>
        <color theme="1"/>
        <rFont val="Avenir Next LT Pro"/>
        <family val="2"/>
        <charset val="238"/>
      </rPr>
      <t xml:space="preserve"> ALS Czech Republic, s.r.o., Na Harfě 336/9, 190 00 Praha</t>
    </r>
  </si>
  <si>
    <r>
      <rPr>
        <vertAlign val="superscript"/>
        <sz val="11"/>
        <color theme="1"/>
        <rFont val="Avenir Next LT Pro"/>
        <family val="2"/>
        <charset val="238"/>
      </rPr>
      <t>4</t>
    </r>
    <r>
      <rPr>
        <sz val="11"/>
        <color theme="1"/>
        <rFont val="Avenir Next LT Pro"/>
        <family val="2"/>
        <charset val="238"/>
      </rPr>
      <t xml:space="preserve"> EPS biotechnology, s.r.o., V Pastouškách 205, 686 04 Kunovice</t>
    </r>
  </si>
  <si>
    <r>
      <rPr>
        <vertAlign val="superscript"/>
        <sz val="11"/>
        <color theme="1"/>
        <rFont val="Avenir Next LT Pro"/>
        <family val="2"/>
        <charset val="238"/>
      </rPr>
      <t>3</t>
    </r>
    <r>
      <rPr>
        <sz val="11"/>
        <color theme="1"/>
        <rFont val="Avenir Next LT Pro"/>
        <family val="2"/>
        <charset val="238"/>
      </rPr>
      <t xml:space="preserve"> Univerzita Pardubice, Fakulta chemicko-technologická, Studentská 95, 532 10 Pardubice</t>
    </r>
  </si>
  <si>
    <r>
      <rPr>
        <vertAlign val="superscript"/>
        <sz val="11"/>
        <color theme="1"/>
        <rFont val="Avenir Next LT Pro"/>
        <family val="2"/>
        <charset val="238"/>
      </rPr>
      <t>2</t>
    </r>
    <r>
      <rPr>
        <sz val="11"/>
        <color theme="1"/>
        <rFont val="Avenir Next LT Pro"/>
        <family val="2"/>
        <charset val="238"/>
      </rPr>
      <t xml:space="preserve"> Univerzita Tomáše Bati ve Zlíně, Fakulta technologická, nám. T. G. Masaryka 5555, 760 01 Zlín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</si>
</sst>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
    <numFmt numFmtId="167" formatCode="[=0]0;#,##0.0"/>
  </numFmts>
  <fonts count="21" x14ac:knownFonts="1">
    <font>
      <sz val="11"/>
      <color theme="1"/>
      <name val="Aptos Narrow"/>
      <family val="2"/>
      <charset val="238"/>
      <scheme val="minor"/>
    </font>
    <font>
      <b/>
      <sz val="11"/>
      <color theme="1"/>
      <name val="Avenir Next LT Pro"/>
      <family val="2"/>
      <charset val="238"/>
    </font>
    <font>
      <b/>
      <sz val="11"/>
      <color theme="0"/>
      <name val="Avenir Next LT Pro"/>
      <family val="2"/>
      <charset val="238"/>
    </font>
    <font>
      <sz val="11"/>
      <color theme="1"/>
      <name val="Avenir Next LT Pro"/>
      <family val="2"/>
      <charset val="238"/>
    </font>
    <font>
      <sz val="11"/>
      <color theme="1"/>
      <name val="Aptos Narrow"/>
      <family val="2"/>
      <scheme val="minor"/>
    </font>
    <font>
      <sz val="11"/>
      <color rgb="FF000000"/>
      <name val="Avenir Next LT Pro"/>
      <family val="2"/>
      <charset val="238"/>
    </font>
    <font>
      <b/>
      <sz val="15"/>
      <color theme="1"/>
      <name val="Avenir Next LT Pro"/>
      <family val="2"/>
      <charset val="238"/>
    </font>
    <font>
      <b/>
      <sz val="20"/>
      <color theme="1"/>
      <name val="Avenir Next LT Pro"/>
      <family val="2"/>
      <charset val="238"/>
    </font>
    <font>
      <vertAlign val="superscript"/>
      <sz val="11"/>
      <color theme="1"/>
      <name val="Avenir Next LT Pro"/>
      <family val="2"/>
      <charset val="238"/>
    </font>
    <font>
      <b/>
      <vertAlign val="superscript"/>
      <sz val="11"/>
      <color theme="0"/>
      <name val="Avenir Next LT Pro"/>
      <family val="2"/>
      <charset val="238"/>
    </font>
    <font>
      <sz val="11"/>
      <color theme="0"/>
      <name val="Avenir Next LT Pro"/>
      <family val="2"/>
      <charset val="238"/>
    </font>
    <font>
      <sz val="11"/>
      <name val="Avenir Next LT Pro"/>
      <family val="2"/>
      <charset val="238"/>
    </font>
    <font>
      <b/>
      <sz val="11"/>
      <color rgb="FFFF0000"/>
      <name val="Avenir Next LT Pro"/>
      <family val="2"/>
      <charset val="238"/>
    </font>
    <font>
      <b/>
      <sz val="11"/>
      <color rgb="FF000000"/>
      <name val="Avenir Next LT Pro"/>
      <family val="2"/>
      <charset val="238"/>
    </font>
    <font>
      <sz val="11"/>
      <color rgb="FF004CAB"/>
      <name val="Avenir Next LT Pro"/>
      <family val="2"/>
      <charset val="238"/>
    </font>
    <font>
      <sz val="11"/>
      <color indexed="8"/>
      <name val="Avenir Next LT Pro"/>
      <family val="2"/>
      <charset val="238"/>
    </font>
    <font>
      <b/>
      <sz val="11"/>
      <color rgb="FFD60033"/>
      <name val="Avenir Next LT Pro"/>
      <family val="2"/>
      <charset val="238"/>
    </font>
    <font>
      <b/>
      <vertAlign val="superscript"/>
      <sz val="12"/>
      <color theme="0"/>
      <name val="Aptos"/>
      <family val="2"/>
    </font>
    <font>
      <b/>
      <vertAlign val="subscript"/>
      <sz val="12"/>
      <color theme="0"/>
      <name val="Aptos"/>
      <family val="2"/>
    </font>
    <font>
      <b/>
      <vertAlign val="subscript"/>
      <sz val="11"/>
      <color theme="0"/>
      <name val="Avenir Next LT Pro"/>
      <family val="2"/>
      <charset val="238"/>
    </font>
    <font>
      <sz val="11"/>
      <color theme="0"/>
      <name val="Aptos Narrow"/>
      <family val="2"/>
      <charset val="238"/>
      <scheme val="minor"/>
    </font>
  </fonts>
  <fills count="12">
    <fill>
      <patternFill patternType="none"/>
    </fill>
    <fill>
      <patternFill patternType="gray125"/>
    </fill>
    <fill>
      <patternFill patternType="solid">
        <fgColor rgb="FF004CAB"/>
        <bgColor indexed="64"/>
      </patternFill>
    </fill>
    <fill>
      <patternFill patternType="solid">
        <fgColor theme="0"/>
        <bgColor indexed="64"/>
      </patternFill>
    </fill>
    <fill>
      <patternFill patternType="solid">
        <fgColor rgb="FFA9A9A9"/>
        <bgColor indexed="64"/>
      </patternFill>
    </fill>
    <fill>
      <patternFill patternType="solid">
        <fgColor rgb="FFE2E2E2"/>
        <bgColor indexed="64"/>
      </patternFill>
    </fill>
    <fill>
      <patternFill patternType="solid">
        <fgColor rgb="FFD60033"/>
        <bgColor indexed="64"/>
      </patternFill>
    </fill>
    <fill>
      <patternFill patternType="solid">
        <fgColor rgb="FF00AC39"/>
        <bgColor indexed="64"/>
      </patternFill>
    </fill>
    <fill>
      <patternFill patternType="solid">
        <fgColor rgb="FF707070"/>
        <bgColor indexed="64"/>
      </patternFill>
    </fill>
    <fill>
      <patternFill patternType="solid">
        <fgColor rgb="FF004CAB"/>
        <bgColor rgb="FF0070C0"/>
      </patternFill>
    </fill>
    <fill>
      <patternFill patternType="solid">
        <fgColor theme="1"/>
        <bgColor indexed="64"/>
      </patternFill>
    </fill>
    <fill>
      <patternFill patternType="solid">
        <fgColor rgb="FF7326A3"/>
        <bgColor indexed="64"/>
      </patternFill>
    </fill>
  </fills>
  <borders count="60">
    <border>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1"/>
      </left>
      <right/>
      <top style="thin">
        <color theme="1"/>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theme="1"/>
      </bottom>
      <diagonal/>
    </border>
    <border>
      <left style="thin">
        <color theme="1"/>
      </left>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indexed="64"/>
      </left>
      <right style="thin">
        <color indexed="64"/>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theme="1"/>
      </left>
      <right style="thin">
        <color theme="0"/>
      </right>
      <top style="thin">
        <color theme="1"/>
      </top>
      <bottom style="thin">
        <color theme="1"/>
      </bottom>
      <diagonal/>
    </border>
    <border>
      <left style="thin">
        <color theme="0"/>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1"/>
      </left>
      <right/>
      <top/>
      <bottom style="thin">
        <color theme="0"/>
      </bottom>
      <diagonal/>
    </border>
    <border>
      <left style="thin">
        <color theme="1"/>
      </left>
      <right/>
      <top style="thin">
        <color theme="0"/>
      </top>
      <bottom style="thin">
        <color theme="0"/>
      </bottom>
      <diagonal/>
    </border>
    <border>
      <left style="thin">
        <color theme="0"/>
      </left>
      <right style="thin">
        <color theme="1"/>
      </right>
      <top style="thin">
        <color theme="0"/>
      </top>
      <bottom/>
      <diagonal/>
    </border>
    <border>
      <left style="thin">
        <color theme="1"/>
      </left>
      <right/>
      <top style="thin">
        <color theme="0"/>
      </top>
      <bottom style="thin">
        <color theme="1"/>
      </bottom>
      <diagonal/>
    </border>
    <border>
      <left/>
      <right style="thin">
        <color theme="1"/>
      </right>
      <top/>
      <bottom/>
      <diagonal/>
    </border>
    <border>
      <left style="thin">
        <color theme="1"/>
      </left>
      <right style="thin">
        <color theme="1"/>
      </right>
      <top/>
      <bottom/>
      <diagonal/>
    </border>
    <border>
      <left style="thin">
        <color theme="1"/>
      </left>
      <right style="thin">
        <color theme="0"/>
      </right>
      <top style="thin">
        <color theme="0"/>
      </top>
      <bottom/>
      <diagonal/>
    </border>
    <border>
      <left/>
      <right/>
      <top style="thin">
        <color theme="1"/>
      </top>
      <bottom/>
      <diagonal/>
    </border>
  </borders>
  <cellStyleXfs count="2">
    <xf numFmtId="0" fontId="0" fillId="0" borderId="0"/>
    <xf numFmtId="0" fontId="4" fillId="0" borderId="0"/>
  </cellStyleXfs>
  <cellXfs count="318">
    <xf numFmtId="0" fontId="0" fillId="0" borderId="0" xfId="0"/>
    <xf numFmtId="0" fontId="3" fillId="0" borderId="0" xfId="0" applyFont="1"/>
    <xf numFmtId="0" fontId="3" fillId="0" borderId="0" xfId="1" applyFont="1" applyAlignment="1">
      <alignment vertical="center"/>
    </xf>
    <xf numFmtId="0" fontId="3" fillId="0" borderId="0" xfId="1" applyFont="1"/>
    <xf numFmtId="0" fontId="5" fillId="0" borderId="0" xfId="1" applyFont="1" applyAlignment="1">
      <alignment horizontal="center" vertical="center" wrapText="1"/>
    </xf>
    <xf numFmtId="164" fontId="2" fillId="2" borderId="1" xfId="0" applyNumberFormat="1" applyFont="1" applyFill="1" applyBorder="1" applyAlignment="1">
      <alignment vertical="center"/>
    </xf>
    <xf numFmtId="0" fontId="3" fillId="3" borderId="8" xfId="0" applyFont="1" applyFill="1" applyBorder="1"/>
    <xf numFmtId="0" fontId="3" fillId="3" borderId="10" xfId="0" applyFont="1" applyFill="1" applyBorder="1"/>
    <xf numFmtId="0" fontId="6" fillId="3" borderId="10" xfId="0" applyFont="1" applyFill="1" applyBorder="1" applyAlignment="1">
      <alignment vertical="center" wrapText="1"/>
    </xf>
    <xf numFmtId="0" fontId="7" fillId="0" borderId="0" xfId="0" applyFont="1" applyAlignment="1">
      <alignment vertical="center" wrapText="1"/>
    </xf>
    <xf numFmtId="0" fontId="6" fillId="0" borderId="0" xfId="0" applyFont="1" applyAlignment="1">
      <alignment wrapText="1"/>
    </xf>
    <xf numFmtId="0" fontId="1" fillId="0" borderId="0" xfId="0" applyFont="1" applyAlignment="1">
      <alignment wrapText="1"/>
    </xf>
    <xf numFmtId="0" fontId="6" fillId="0" borderId="0" xfId="0" applyFont="1" applyAlignment="1">
      <alignment vertical="center" wrapText="1"/>
    </xf>
    <xf numFmtId="0" fontId="3" fillId="3" borderId="4" xfId="0" applyFont="1" applyFill="1" applyBorder="1" applyAlignment="1">
      <alignment horizontal="left"/>
    </xf>
    <xf numFmtId="0" fontId="3" fillId="3" borderId="12" xfId="0" applyFont="1" applyFill="1" applyBorder="1"/>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center" vertical="center"/>
    </xf>
    <xf numFmtId="0" fontId="1" fillId="4" borderId="8" xfId="0" applyFont="1" applyFill="1" applyBorder="1" applyAlignment="1">
      <alignment vertical="center"/>
    </xf>
    <xf numFmtId="0" fontId="1" fillId="4" borderId="10" xfId="0" applyFont="1" applyFill="1" applyBorder="1" applyAlignment="1">
      <alignment vertical="center"/>
    </xf>
    <xf numFmtId="0" fontId="1" fillId="4" borderId="11" xfId="0" applyFont="1" applyFill="1" applyBorder="1" applyAlignment="1">
      <alignment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3" fontId="3" fillId="0" borderId="5"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1" fillId="0" borderId="0" xfId="0" applyFont="1"/>
    <xf numFmtId="164" fontId="11" fillId="0" borderId="0" xfId="0" applyNumberFormat="1" applyFont="1"/>
    <xf numFmtId="49" fontId="11" fillId="0" borderId="0" xfId="0" applyNumberFormat="1" applyFont="1"/>
    <xf numFmtId="164" fontId="12" fillId="0" borderId="0" xfId="0" applyNumberFormat="1" applyFont="1"/>
    <xf numFmtId="49" fontId="3" fillId="0" borderId="0" xfId="1" applyNumberFormat="1" applyFont="1" applyAlignment="1">
      <alignment vertical="center"/>
    </xf>
    <xf numFmtId="164" fontId="5" fillId="0" borderId="0" xfId="1" applyNumberFormat="1" applyFont="1" applyAlignment="1">
      <alignment horizontal="right"/>
    </xf>
    <xf numFmtId="164" fontId="2" fillId="2" borderId="1" xfId="1" applyNumberFormat="1" applyFont="1" applyFill="1" applyBorder="1" applyAlignment="1">
      <alignment horizontal="right" vertical="center"/>
    </xf>
    <xf numFmtId="0" fontId="13" fillId="0" borderId="0" xfId="1" applyFont="1" applyAlignment="1">
      <alignment horizontal="center" vertical="center" wrapText="1"/>
    </xf>
    <xf numFmtId="0" fontId="5" fillId="0" borderId="0" xfId="1" applyFont="1"/>
    <xf numFmtId="164" fontId="2" fillId="2" borderId="1" xfId="1" applyNumberFormat="1" applyFont="1" applyFill="1" applyBorder="1" applyAlignment="1">
      <alignment vertical="center"/>
    </xf>
    <xf numFmtId="0" fontId="11" fillId="0" borderId="0" xfId="0" applyFont="1" applyAlignment="1">
      <alignment horizontal="center" vertical="center" wrapText="1"/>
    </xf>
    <xf numFmtId="0" fontId="11" fillId="0" borderId="0" xfId="0" applyFont="1" applyAlignment="1">
      <alignment horizontal="right"/>
    </xf>
    <xf numFmtId="164"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wrapText="1"/>
    </xf>
    <xf numFmtId="164" fontId="5" fillId="0" borderId="0" xfId="1" applyNumberFormat="1" applyFont="1" applyAlignment="1">
      <alignment horizontal="right" vertical="center"/>
    </xf>
    <xf numFmtId="164" fontId="3" fillId="0" borderId="0" xfId="1" applyNumberFormat="1" applyFont="1" applyAlignment="1">
      <alignment vertical="center"/>
    </xf>
    <xf numFmtId="0" fontId="14" fillId="0" borderId="0" xfId="1" applyFont="1"/>
    <xf numFmtId="164" fontId="3" fillId="0" borderId="0" xfId="1" applyNumberFormat="1" applyFont="1"/>
    <xf numFmtId="49" fontId="3" fillId="0" borderId="0" xfId="1" applyNumberFormat="1" applyFont="1"/>
    <xf numFmtId="164" fontId="14" fillId="0" borderId="0" xfId="0" applyNumberFormat="1" applyFont="1" applyAlignment="1">
      <alignment horizontal="left" vertical="center"/>
    </xf>
    <xf numFmtId="164" fontId="14" fillId="0" borderId="0" xfId="0" applyNumberFormat="1" applyFont="1" applyAlignment="1">
      <alignment horizontal="center" vertical="center" wrapText="1"/>
    </xf>
    <xf numFmtId="164" fontId="11" fillId="0" borderId="0" xfId="0" applyNumberFormat="1" applyFont="1" applyAlignment="1">
      <alignment horizontal="right"/>
    </xf>
    <xf numFmtId="49" fontId="3" fillId="0" borderId="0" xfId="0" applyNumberFormat="1" applyFont="1" applyAlignment="1">
      <alignment horizontal="center" vertical="center"/>
    </xf>
    <xf numFmtId="166" fontId="2" fillId="2" borderId="1" xfId="0" applyNumberFormat="1" applyFont="1" applyFill="1" applyBorder="1" applyAlignment="1">
      <alignment horizontal="center" vertical="center"/>
    </xf>
    <xf numFmtId="0" fontId="3" fillId="0" borderId="6" xfId="0" applyFont="1" applyBorder="1" applyAlignment="1">
      <alignment horizontal="center" vertical="center" wrapText="1"/>
    </xf>
    <xf numFmtId="2" fontId="3" fillId="0" borderId="5" xfId="0" applyNumberFormat="1" applyFont="1" applyBorder="1" applyAlignment="1">
      <alignment horizontal="center" vertical="center" wrapText="1"/>
    </xf>
    <xf numFmtId="0" fontId="2" fillId="6" borderId="32" xfId="0" applyFont="1" applyFill="1" applyBorder="1" applyAlignment="1">
      <alignment horizontal="center" vertical="center" wrapText="1"/>
    </xf>
    <xf numFmtId="0" fontId="2" fillId="6" borderId="33"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49" fontId="3" fillId="0" borderId="23" xfId="0" applyNumberFormat="1" applyFont="1" applyBorder="1" applyAlignment="1">
      <alignment horizontal="center" vertical="center" wrapText="1"/>
    </xf>
    <xf numFmtId="0" fontId="3" fillId="0" borderId="23" xfId="0" applyFont="1" applyBorder="1" applyAlignment="1">
      <alignment horizontal="center" vertical="center" wrapText="1"/>
    </xf>
    <xf numFmtId="49" fontId="3" fillId="0" borderId="43" xfId="0" applyNumberFormat="1" applyFont="1" applyBorder="1" applyAlignment="1">
      <alignment horizontal="center" vertical="center" wrapText="1"/>
    </xf>
    <xf numFmtId="0" fontId="3" fillId="0" borderId="44" xfId="0" applyFont="1" applyBorder="1" applyAlignment="1">
      <alignment horizontal="center" vertical="center" wrapText="1"/>
    </xf>
    <xf numFmtId="49" fontId="3" fillId="0" borderId="45" xfId="0" applyNumberFormat="1" applyFont="1" applyBorder="1" applyAlignment="1">
      <alignment horizontal="center" vertical="center" wrapText="1"/>
    </xf>
    <xf numFmtId="0" fontId="3" fillId="0" borderId="46" xfId="0" applyFont="1" applyBorder="1" applyAlignment="1">
      <alignment horizontal="center" vertical="center" wrapText="1"/>
    </xf>
    <xf numFmtId="0" fontId="3" fillId="0" borderId="46" xfId="0" applyFont="1" applyBorder="1" applyAlignment="1">
      <alignment horizontal="center" vertical="center"/>
    </xf>
    <xf numFmtId="0" fontId="3" fillId="0" borderId="18" xfId="0" applyFont="1" applyBorder="1" applyAlignment="1">
      <alignment horizontal="center" vertical="center" wrapText="1"/>
    </xf>
    <xf numFmtId="0" fontId="3" fillId="0" borderId="47" xfId="0" applyFont="1" applyBorder="1" applyAlignment="1">
      <alignment horizontal="center" vertical="center" wrapText="1"/>
    </xf>
    <xf numFmtId="0" fontId="2" fillId="7" borderId="40"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2" fillId="7" borderId="41" xfId="0" applyFont="1" applyFill="1" applyBorder="1" applyAlignment="1">
      <alignment horizontal="center" vertical="center" wrapText="1"/>
    </xf>
    <xf numFmtId="49" fontId="3" fillId="0" borderId="0" xfId="0" applyNumberFormat="1" applyFont="1"/>
    <xf numFmtId="49" fontId="2" fillId="11" borderId="50" xfId="0" applyNumberFormat="1" applyFont="1" applyFill="1" applyBorder="1" applyAlignment="1">
      <alignment horizontal="center" vertical="center"/>
    </xf>
    <xf numFmtId="0" fontId="2" fillId="11" borderId="48" xfId="0" applyFont="1" applyFill="1" applyBorder="1" applyAlignment="1">
      <alignment horizontal="center" vertical="center"/>
    </xf>
    <xf numFmtId="0" fontId="3" fillId="0" borderId="19" xfId="0" applyFont="1" applyBorder="1" applyAlignment="1">
      <alignment horizontal="center" vertical="center"/>
    </xf>
    <xf numFmtId="49" fontId="2" fillId="11" borderId="51" xfId="0" applyNumberFormat="1" applyFont="1" applyFill="1" applyBorder="1" applyAlignment="1">
      <alignment horizontal="center" vertical="center"/>
    </xf>
    <xf numFmtId="49" fontId="3" fillId="0" borderId="19" xfId="0" applyNumberFormat="1" applyFont="1" applyBorder="1"/>
    <xf numFmtId="49" fontId="3" fillId="0" borderId="0" xfId="0" applyNumberFormat="1" applyFont="1" applyAlignment="1">
      <alignment vertical="center"/>
    </xf>
    <xf numFmtId="49" fontId="2" fillId="11" borderId="53" xfId="0" applyNumberFormat="1" applyFont="1" applyFill="1" applyBorder="1" applyAlignment="1">
      <alignment horizontal="center" vertical="center"/>
    </xf>
    <xf numFmtId="49" fontId="2" fillId="11" borderId="54" xfId="0" applyNumberFormat="1" applyFont="1" applyFill="1" applyBorder="1" applyAlignment="1">
      <alignment horizontal="center" vertical="center"/>
    </xf>
    <xf numFmtId="49" fontId="2" fillId="11" borderId="55" xfId="0" applyNumberFormat="1" applyFont="1" applyFill="1" applyBorder="1" applyAlignment="1">
      <alignment horizontal="center" vertical="center"/>
    </xf>
    <xf numFmtId="2" fontId="3" fillId="0" borderId="0" xfId="0" applyNumberFormat="1" applyFont="1" applyAlignment="1">
      <alignment vertical="center"/>
    </xf>
    <xf numFmtId="2" fontId="2" fillId="11" borderId="53" xfId="0" applyNumberFormat="1" applyFont="1" applyFill="1" applyBorder="1" applyAlignment="1">
      <alignment horizontal="center" vertical="center"/>
    </xf>
    <xf numFmtId="2" fontId="2" fillId="11" borderId="55" xfId="0" applyNumberFormat="1" applyFont="1" applyFill="1" applyBorder="1" applyAlignment="1">
      <alignment horizontal="center" vertical="center"/>
    </xf>
    <xf numFmtId="167" fontId="3" fillId="0" borderId="2" xfId="0" applyNumberFormat="1" applyFont="1" applyBorder="1" applyAlignment="1">
      <alignment horizontal="center" vertical="center"/>
    </xf>
    <xf numFmtId="167" fontId="3" fillId="0" borderId="13" xfId="0" applyNumberFormat="1" applyFont="1" applyBorder="1" applyAlignment="1">
      <alignment horizontal="center" vertical="center"/>
    </xf>
    <xf numFmtId="167" fontId="3" fillId="0" borderId="3" xfId="0" applyNumberFormat="1" applyFont="1" applyBorder="1" applyAlignment="1">
      <alignment horizontal="center" vertical="center"/>
    </xf>
    <xf numFmtId="167" fontId="3" fillId="0" borderId="15" xfId="0" applyNumberFormat="1" applyFont="1" applyBorder="1" applyAlignment="1">
      <alignment horizontal="center" vertical="center"/>
    </xf>
    <xf numFmtId="167" fontId="3" fillId="0" borderId="5" xfId="0" applyNumberFormat="1" applyFont="1" applyBorder="1" applyAlignment="1">
      <alignment horizontal="center" vertical="center"/>
    </xf>
    <xf numFmtId="0" fontId="0" fillId="8" borderId="0" xfId="0" applyFill="1"/>
    <xf numFmtId="0" fontId="3" fillId="5" borderId="16" xfId="0" applyFont="1" applyFill="1" applyBorder="1" applyAlignment="1">
      <alignment vertical="center" wrapText="1"/>
    </xf>
    <xf numFmtId="0" fontId="3" fillId="5" borderId="17" xfId="0" applyFont="1" applyFill="1" applyBorder="1" applyAlignment="1">
      <alignment vertical="center" wrapText="1"/>
    </xf>
    <xf numFmtId="0" fontId="3" fillId="5" borderId="0" xfId="0" applyFont="1" applyFill="1" applyAlignment="1">
      <alignment vertical="center" wrapText="1"/>
    </xf>
    <xf numFmtId="0" fontId="2" fillId="7" borderId="58" xfId="0" applyFont="1" applyFill="1" applyBorder="1" applyAlignment="1">
      <alignment horizontal="center" vertical="center" wrapText="1"/>
    </xf>
    <xf numFmtId="0" fontId="2" fillId="7" borderId="50" xfId="0" applyFont="1" applyFill="1" applyBorder="1" applyAlignment="1">
      <alignment horizontal="center" vertical="center" wrapText="1"/>
    </xf>
    <xf numFmtId="0" fontId="2" fillId="7" borderId="54" xfId="0" applyFont="1" applyFill="1" applyBorder="1" applyAlignment="1">
      <alignment horizontal="center" vertical="center" wrapText="1"/>
    </xf>
    <xf numFmtId="0" fontId="3" fillId="0" borderId="23" xfId="0" applyFont="1" applyBorder="1" applyAlignment="1">
      <alignment horizontal="center" vertical="center"/>
    </xf>
    <xf numFmtId="0" fontId="2" fillId="7" borderId="51" xfId="0" applyFont="1" applyFill="1" applyBorder="1" applyAlignment="1">
      <alignment horizontal="center" vertical="center" wrapText="1"/>
    </xf>
    <xf numFmtId="167" fontId="3" fillId="0" borderId="23" xfId="0" applyNumberFormat="1" applyFont="1" applyBorder="1" applyAlignment="1">
      <alignment horizontal="center" vertical="center"/>
    </xf>
    <xf numFmtId="0" fontId="2" fillId="8" borderId="13" xfId="0" applyFont="1" applyFill="1" applyBorder="1" applyAlignment="1" applyProtection="1">
      <alignment horizontal="center" vertical="center"/>
      <protection locked="0"/>
    </xf>
    <xf numFmtId="0" fontId="2" fillId="8" borderId="3" xfId="0" applyFont="1" applyFill="1" applyBorder="1" applyAlignment="1" applyProtection="1">
      <alignment horizontal="center" vertical="center"/>
      <protection locked="0"/>
    </xf>
    <xf numFmtId="0" fontId="2" fillId="8" borderId="3" xfId="0" applyFont="1" applyFill="1" applyBorder="1" applyAlignment="1" applyProtection="1">
      <alignment horizontal="center" vertical="center" wrapText="1"/>
      <protection locked="0"/>
    </xf>
    <xf numFmtId="0" fontId="2" fillId="8" borderId="4"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49" fontId="2" fillId="8" borderId="17" xfId="0" applyNumberFormat="1" applyFont="1" applyFill="1" applyBorder="1" applyAlignment="1" applyProtection="1">
      <alignment horizontal="center" vertical="center"/>
      <protection locked="0"/>
    </xf>
    <xf numFmtId="49" fontId="2" fillId="8" borderId="27" xfId="0" applyNumberFormat="1" applyFont="1" applyFill="1" applyBorder="1" applyAlignment="1" applyProtection="1">
      <alignment horizontal="center" vertical="center"/>
      <protection locked="0"/>
    </xf>
    <xf numFmtId="49" fontId="2" fillId="8" borderId="27" xfId="1" applyNumberFormat="1" applyFont="1" applyFill="1" applyBorder="1" applyAlignment="1" applyProtection="1">
      <alignment horizontal="center" vertical="center"/>
      <protection locked="0"/>
    </xf>
    <xf numFmtId="49" fontId="2" fillId="8" borderId="16" xfId="1" applyNumberFormat="1" applyFont="1" applyFill="1" applyBorder="1" applyAlignment="1" applyProtection="1">
      <alignment horizontal="center" vertical="center"/>
      <protection locked="0"/>
    </xf>
    <xf numFmtId="0" fontId="11" fillId="0" borderId="15"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5" xfId="0" applyFont="1" applyBorder="1" applyAlignment="1" applyProtection="1">
      <alignment horizontal="right"/>
      <protection locked="0"/>
    </xf>
    <xf numFmtId="164" fontId="11" fillId="0" borderId="5" xfId="0" applyNumberFormat="1" applyFont="1" applyBorder="1" applyAlignment="1" applyProtection="1">
      <alignment horizontal="right" vertical="center"/>
      <protection locked="0"/>
    </xf>
    <xf numFmtId="0" fontId="11" fillId="0" borderId="5" xfId="0" applyFont="1" applyBorder="1" applyAlignment="1" applyProtection="1">
      <alignment horizontal="right" vertical="center"/>
      <protection locked="0"/>
    </xf>
    <xf numFmtId="164" fontId="11" fillId="0" borderId="6" xfId="0" applyNumberFormat="1" applyFont="1" applyBorder="1" applyAlignment="1" applyProtection="1">
      <alignment horizontal="right" vertical="center"/>
      <protection locked="0"/>
    </xf>
    <xf numFmtId="0" fontId="11" fillId="0" borderId="19" xfId="0" applyFont="1" applyBorder="1" applyAlignment="1" applyProtection="1">
      <alignment horizontal="center" vertical="center" wrapText="1"/>
      <protection locked="0"/>
    </xf>
    <xf numFmtId="164" fontId="11" fillId="0" borderId="23" xfId="0" applyNumberFormat="1" applyFont="1" applyBorder="1" applyAlignment="1" applyProtection="1">
      <alignment horizontal="right" vertical="center"/>
      <protection locked="0"/>
    </xf>
    <xf numFmtId="164" fontId="11" fillId="0" borderId="19" xfId="0" applyNumberFormat="1" applyFont="1" applyBorder="1" applyAlignment="1" applyProtection="1">
      <alignment horizontal="right" vertical="center"/>
      <protection locked="0"/>
    </xf>
    <xf numFmtId="0" fontId="11" fillId="0" borderId="3" xfId="0" applyFont="1" applyBorder="1" applyAlignment="1" applyProtection="1">
      <alignment horizontal="right" vertical="center"/>
      <protection locked="0"/>
    </xf>
    <xf numFmtId="164" fontId="11" fillId="0" borderId="3" xfId="0" applyNumberFormat="1" applyFont="1" applyBorder="1" applyAlignment="1" applyProtection="1">
      <alignment horizontal="right" vertical="center"/>
      <protection locked="0"/>
    </xf>
    <xf numFmtId="164" fontId="11" fillId="0" borderId="4" xfId="0" applyNumberFormat="1" applyFont="1" applyBorder="1" applyAlignment="1" applyProtection="1">
      <alignment horizontal="right" vertical="center"/>
      <protection locked="0"/>
    </xf>
    <xf numFmtId="0" fontId="11" fillId="0" borderId="59"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164" fontId="11" fillId="0" borderId="2" xfId="0" applyNumberFormat="1" applyFont="1" applyBorder="1" applyAlignment="1" applyProtection="1">
      <alignment horizontal="right" vertical="center"/>
      <protection locked="0"/>
    </xf>
    <xf numFmtId="164" fontId="11" fillId="0" borderId="9" xfId="0" applyNumberFormat="1" applyFont="1" applyBorder="1" applyAlignment="1" applyProtection="1">
      <alignment horizontal="right" vertical="center"/>
      <protection locked="0"/>
    </xf>
    <xf numFmtId="0" fontId="11" fillId="0" borderId="2" xfId="0" applyFont="1" applyBorder="1" applyAlignment="1" applyProtection="1">
      <alignment horizontal="right"/>
      <protection locked="0"/>
    </xf>
    <xf numFmtId="0" fontId="11" fillId="0" borderId="26" xfId="0" applyFont="1" applyBorder="1" applyAlignment="1" applyProtection="1">
      <alignment horizontal="right"/>
      <protection locked="0"/>
    </xf>
    <xf numFmtId="0" fontId="11" fillId="0" borderId="7" xfId="0" applyFont="1" applyBorder="1" applyAlignment="1" applyProtection="1">
      <alignment horizontal="right" vertical="center"/>
      <protection locked="0"/>
    </xf>
    <xf numFmtId="164" fontId="11" fillId="0" borderId="7" xfId="0" applyNumberFormat="1" applyFont="1" applyBorder="1" applyAlignment="1" applyProtection="1">
      <alignment horizontal="right" vertical="center"/>
      <protection locked="0"/>
    </xf>
    <xf numFmtId="164" fontId="11" fillId="0" borderId="8" xfId="0" applyNumberFormat="1" applyFont="1" applyBorder="1" applyAlignment="1" applyProtection="1">
      <alignment horizontal="right" vertical="center"/>
      <protection locked="0"/>
    </xf>
    <xf numFmtId="0" fontId="11" fillId="0" borderId="25"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164" fontId="11" fillId="0" borderId="26" xfId="0" applyNumberFormat="1" applyFont="1" applyBorder="1" applyAlignment="1" applyProtection="1">
      <alignment horizontal="right" vertical="center"/>
      <protection locked="0"/>
    </xf>
    <xf numFmtId="0" fontId="11" fillId="0" borderId="26" xfId="0" applyFont="1" applyBorder="1" applyAlignment="1" applyProtection="1">
      <alignment horizontal="right" vertical="center"/>
      <protection locked="0"/>
    </xf>
    <xf numFmtId="49" fontId="2" fillId="8" borderId="13" xfId="0" applyNumberFormat="1" applyFont="1" applyFill="1" applyBorder="1" applyAlignment="1" applyProtection="1">
      <alignment horizontal="center" vertical="center"/>
      <protection locked="0"/>
    </xf>
    <xf numFmtId="49" fontId="2" fillId="8" borderId="4" xfId="0" applyNumberFormat="1" applyFont="1" applyFill="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49" fontId="2" fillId="8" borderId="56" xfId="1" applyNumberFormat="1" applyFont="1" applyFill="1" applyBorder="1" applyAlignment="1" applyProtection="1">
      <alignment horizontal="center" vertical="center"/>
      <protection locked="0"/>
    </xf>
    <xf numFmtId="49" fontId="2" fillId="8" borderId="57" xfId="1" applyNumberFormat="1" applyFont="1" applyFill="1" applyBorder="1" applyAlignment="1" applyProtection="1">
      <alignment horizontal="center" vertical="center"/>
      <protection locked="0"/>
    </xf>
    <xf numFmtId="49" fontId="2" fillId="8" borderId="19" xfId="1" applyNumberFormat="1" applyFont="1" applyFill="1" applyBorder="1" applyAlignment="1" applyProtection="1">
      <alignment horizontal="center" vertical="center"/>
      <protection locked="0"/>
    </xf>
    <xf numFmtId="0" fontId="5" fillId="0" borderId="15" xfId="1" applyFont="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164" fontId="5" fillId="0" borderId="5" xfId="1" applyNumberFormat="1" applyFont="1" applyBorder="1" applyAlignment="1" applyProtection="1">
      <alignment horizontal="right" vertical="center"/>
      <protection locked="0"/>
    </xf>
    <xf numFmtId="0" fontId="3" fillId="0" borderId="5" xfId="1" applyFont="1" applyBorder="1" applyAlignment="1" applyProtection="1">
      <alignment vertical="center"/>
      <protection locked="0"/>
    </xf>
    <xf numFmtId="164" fontId="3" fillId="0" borderId="5" xfId="1" applyNumberFormat="1" applyFont="1" applyBorder="1" applyAlignment="1" applyProtection="1">
      <alignment vertical="center"/>
      <protection locked="0"/>
    </xf>
    <xf numFmtId="164" fontId="3" fillId="0" borderId="6" xfId="1" applyNumberFormat="1" applyFont="1" applyBorder="1" applyAlignment="1" applyProtection="1">
      <alignment vertical="center"/>
      <protection locked="0"/>
    </xf>
    <xf numFmtId="0" fontId="5" fillId="0" borderId="22" xfId="1" applyFont="1" applyBorder="1" applyAlignment="1" applyProtection="1">
      <alignment horizontal="center" vertical="center" wrapText="1"/>
      <protection locked="0"/>
    </xf>
    <xf numFmtId="0" fontId="5" fillId="0" borderId="23" xfId="1" applyFont="1" applyBorder="1" applyAlignment="1" applyProtection="1">
      <alignment horizontal="center" vertical="center" wrapText="1"/>
      <protection locked="0"/>
    </xf>
    <xf numFmtId="164" fontId="5" fillId="0" borderId="23" xfId="1" applyNumberFormat="1" applyFont="1" applyBorder="1" applyAlignment="1" applyProtection="1">
      <alignment horizontal="right" vertical="center"/>
      <protection locked="0"/>
    </xf>
    <xf numFmtId="0" fontId="3" fillId="0" borderId="23" xfId="1" applyFont="1" applyBorder="1" applyAlignment="1" applyProtection="1">
      <alignment vertical="center"/>
      <protection locked="0"/>
    </xf>
    <xf numFmtId="164" fontId="3" fillId="0" borderId="23" xfId="1" applyNumberFormat="1" applyFont="1" applyBorder="1" applyAlignment="1" applyProtection="1">
      <alignment vertical="center"/>
      <protection locked="0"/>
    </xf>
    <xf numFmtId="164" fontId="3" fillId="0" borderId="24" xfId="1" applyNumberFormat="1" applyFont="1" applyBorder="1" applyAlignment="1" applyProtection="1">
      <alignment vertical="center"/>
      <protection locked="0"/>
    </xf>
    <xf numFmtId="0" fontId="5" fillId="0" borderId="21"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wrapText="1"/>
      <protection locked="0"/>
    </xf>
    <xf numFmtId="164" fontId="5" fillId="0" borderId="2" xfId="1" applyNumberFormat="1" applyFont="1" applyBorder="1" applyAlignment="1" applyProtection="1">
      <alignment horizontal="right" vertical="center"/>
      <protection locked="0"/>
    </xf>
    <xf numFmtId="0" fontId="3" fillId="0" borderId="2" xfId="1" applyFont="1" applyBorder="1" applyAlignment="1" applyProtection="1">
      <alignment vertical="center"/>
      <protection locked="0"/>
    </xf>
    <xf numFmtId="164" fontId="3" fillId="0" borderId="2" xfId="1" applyNumberFormat="1" applyFont="1" applyBorder="1" applyAlignment="1" applyProtection="1">
      <alignment vertical="center"/>
      <protection locked="0"/>
    </xf>
    <xf numFmtId="164" fontId="3" fillId="0" borderId="20" xfId="1" applyNumberFormat="1" applyFont="1" applyBorder="1" applyAlignment="1" applyProtection="1">
      <alignment vertical="center"/>
      <protection locked="0"/>
    </xf>
    <xf numFmtId="0" fontId="11" fillId="0" borderId="2" xfId="0" applyFont="1" applyBorder="1" applyAlignment="1" applyProtection="1">
      <alignment horizontal="center" vertical="center" wrapText="1"/>
      <protection locked="0"/>
    </xf>
    <xf numFmtId="0" fontId="5" fillId="0" borderId="25" xfId="1" applyFont="1" applyBorder="1" applyAlignment="1" applyProtection="1">
      <alignment horizontal="center" vertical="center" wrapText="1"/>
      <protection locked="0"/>
    </xf>
    <xf numFmtId="0" fontId="5" fillId="0" borderId="26" xfId="1" applyFont="1" applyBorder="1" applyAlignment="1" applyProtection="1">
      <alignment horizontal="center" vertical="center" wrapText="1"/>
      <protection locked="0"/>
    </xf>
    <xf numFmtId="164" fontId="5" fillId="0" borderId="26" xfId="1" applyNumberFormat="1" applyFont="1" applyBorder="1" applyAlignment="1" applyProtection="1">
      <alignment horizontal="right" vertical="center"/>
      <protection locked="0"/>
    </xf>
    <xf numFmtId="0" fontId="3" fillId="0" borderId="26" xfId="1" applyFont="1" applyBorder="1" applyAlignment="1" applyProtection="1">
      <alignment vertical="center"/>
      <protection locked="0"/>
    </xf>
    <xf numFmtId="164" fontId="3" fillId="0" borderId="26" xfId="1" applyNumberFormat="1" applyFont="1" applyBorder="1" applyAlignment="1" applyProtection="1">
      <alignment vertical="center"/>
      <protection locked="0"/>
    </xf>
    <xf numFmtId="164" fontId="3" fillId="0" borderId="9" xfId="1" applyNumberFormat="1" applyFont="1" applyBorder="1" applyAlignment="1" applyProtection="1">
      <alignment vertical="center"/>
      <protection locked="0"/>
    </xf>
    <xf numFmtId="49" fontId="2" fillId="8" borderId="16" xfId="0" applyNumberFormat="1" applyFont="1" applyFill="1" applyBorder="1" applyAlignment="1" applyProtection="1">
      <alignment horizontal="center" vertical="center"/>
      <protection locked="0"/>
    </xf>
    <xf numFmtId="0" fontId="5" fillId="0" borderId="6" xfId="1" applyFont="1" applyBorder="1" applyAlignment="1" applyProtection="1">
      <alignment horizontal="center" vertical="center" wrapText="1"/>
      <protection locked="0"/>
    </xf>
    <xf numFmtId="0" fontId="5" fillId="0" borderId="24" xfId="1" applyFont="1" applyBorder="1" applyAlignment="1" applyProtection="1">
      <alignment horizontal="center" vertical="center" wrapText="1"/>
      <protection locked="0"/>
    </xf>
    <xf numFmtId="0" fontId="5" fillId="0" borderId="20" xfId="1" applyFont="1" applyBorder="1" applyAlignment="1" applyProtection="1">
      <alignment horizontal="center" vertical="center" wrapText="1"/>
      <protection locked="0"/>
    </xf>
    <xf numFmtId="0" fontId="5" fillId="0" borderId="9" xfId="1" applyFont="1" applyBorder="1" applyAlignment="1" applyProtection="1">
      <alignment horizontal="center" vertical="center" wrapText="1"/>
      <protection locked="0"/>
    </xf>
    <xf numFmtId="49" fontId="2" fillId="8" borderId="17" xfId="1" applyNumberFormat="1" applyFont="1" applyFill="1" applyBorder="1" applyAlignment="1" applyProtection="1">
      <alignment horizontal="center" vertical="center"/>
      <protection locked="0"/>
    </xf>
    <xf numFmtId="49" fontId="2" fillId="8" borderId="26" xfId="1" applyNumberFormat="1" applyFont="1" applyFill="1" applyBorder="1" applyAlignment="1" applyProtection="1">
      <alignment horizontal="center" vertical="center"/>
      <protection locked="0"/>
    </xf>
    <xf numFmtId="49" fontId="2" fillId="8" borderId="9" xfId="1" applyNumberFormat="1" applyFont="1" applyFill="1" applyBorder="1" applyAlignment="1" applyProtection="1">
      <alignment horizontal="center" vertical="center"/>
      <protection locked="0"/>
    </xf>
    <xf numFmtId="0" fontId="3" fillId="0" borderId="5" xfId="1" applyFont="1" applyBorder="1" applyProtection="1">
      <protection locked="0"/>
    </xf>
    <xf numFmtId="164" fontId="3" fillId="0" borderId="5" xfId="1" applyNumberFormat="1" applyFont="1" applyBorder="1" applyProtection="1">
      <protection locked="0"/>
    </xf>
    <xf numFmtId="164" fontId="3" fillId="0" borderId="6" xfId="1" applyNumberFormat="1" applyFont="1" applyBorder="1" applyProtection="1">
      <protection locked="0"/>
    </xf>
    <xf numFmtId="0" fontId="5" fillId="0" borderId="13" xfId="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164" fontId="5" fillId="0" borderId="3" xfId="1" applyNumberFormat="1" applyFont="1" applyBorder="1" applyAlignment="1" applyProtection="1">
      <alignment horizontal="right" vertical="center"/>
      <protection locked="0"/>
    </xf>
    <xf numFmtId="164" fontId="5" fillId="0" borderId="4" xfId="1" applyNumberFormat="1" applyFont="1" applyBorder="1" applyAlignment="1" applyProtection="1">
      <alignment horizontal="right" vertical="center"/>
      <protection locked="0"/>
    </xf>
    <xf numFmtId="0" fontId="3" fillId="0" borderId="23" xfId="1" applyFont="1" applyBorder="1" applyProtection="1">
      <protection locked="0"/>
    </xf>
    <xf numFmtId="164" fontId="3" fillId="0" borderId="23" xfId="1" applyNumberFormat="1" applyFont="1" applyBorder="1" applyProtection="1">
      <protection locked="0"/>
    </xf>
    <xf numFmtId="164" fontId="3" fillId="0" borderId="24" xfId="1" applyNumberFormat="1" applyFont="1" applyBorder="1" applyProtection="1">
      <protection locked="0"/>
    </xf>
    <xf numFmtId="164" fontId="5" fillId="0" borderId="6" xfId="1" applyNumberFormat="1" applyFont="1" applyBorder="1" applyAlignment="1" applyProtection="1">
      <alignment horizontal="right" vertical="center"/>
      <protection locked="0"/>
    </xf>
    <xf numFmtId="0" fontId="3" fillId="0" borderId="2" xfId="1" applyFont="1" applyBorder="1" applyProtection="1">
      <protection locked="0"/>
    </xf>
    <xf numFmtId="164" fontId="3" fillId="0" borderId="2" xfId="1" applyNumberFormat="1" applyFont="1" applyBorder="1" applyProtection="1">
      <protection locked="0"/>
    </xf>
    <xf numFmtId="164" fontId="3" fillId="0" borderId="20" xfId="1" applyNumberFormat="1" applyFont="1" applyBorder="1" applyProtection="1">
      <protection locked="0"/>
    </xf>
    <xf numFmtId="0" fontId="5" fillId="0" borderId="11"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wrapText="1"/>
      <protection locked="0"/>
    </xf>
    <xf numFmtId="164" fontId="5" fillId="0" borderId="7" xfId="1" applyNumberFormat="1" applyFont="1" applyBorder="1" applyAlignment="1" applyProtection="1">
      <alignment horizontal="right" vertical="center"/>
      <protection locked="0"/>
    </xf>
    <xf numFmtId="164" fontId="5" fillId="0" borderId="8" xfId="1" applyNumberFormat="1" applyFont="1" applyBorder="1" applyAlignment="1" applyProtection="1">
      <alignment horizontal="right" vertical="center"/>
      <protection locked="0"/>
    </xf>
    <xf numFmtId="0" fontId="3" fillId="0" borderId="26" xfId="1" applyFont="1" applyBorder="1" applyProtection="1">
      <protection locked="0"/>
    </xf>
    <xf numFmtId="164" fontId="3" fillId="0" borderId="26" xfId="1" applyNumberFormat="1" applyFont="1" applyBorder="1" applyProtection="1">
      <protection locked="0"/>
    </xf>
    <xf numFmtId="164" fontId="3" fillId="0" borderId="9" xfId="1" applyNumberFormat="1" applyFont="1" applyBorder="1" applyProtection="1">
      <protection locked="0"/>
    </xf>
    <xf numFmtId="0" fontId="3" fillId="0" borderId="7" xfId="1" applyFont="1" applyBorder="1" applyProtection="1">
      <protection locked="0"/>
    </xf>
    <xf numFmtId="164" fontId="3" fillId="0" borderId="7" xfId="1" applyNumberFormat="1" applyFont="1" applyBorder="1" applyProtection="1">
      <protection locked="0"/>
    </xf>
    <xf numFmtId="164" fontId="3" fillId="0" borderId="8" xfId="1" applyNumberFormat="1" applyFont="1" applyBorder="1" applyProtection="1">
      <protection locked="0"/>
    </xf>
    <xf numFmtId="0" fontId="5" fillId="0" borderId="8" xfId="1" applyFont="1" applyBorder="1" applyAlignment="1" applyProtection="1">
      <alignment horizontal="center" vertical="center" wrapText="1"/>
      <protection locked="0"/>
    </xf>
    <xf numFmtId="49" fontId="2" fillId="8" borderId="3" xfId="0" applyNumberFormat="1" applyFont="1" applyFill="1" applyBorder="1" applyAlignment="1" applyProtection="1">
      <alignment horizontal="center" vertical="center"/>
      <protection locked="0"/>
    </xf>
    <xf numFmtId="0" fontId="15" fillId="0" borderId="15"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166" fontId="15" fillId="0" borderId="5" xfId="0" applyNumberFormat="1"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166" fontId="3" fillId="0" borderId="5" xfId="0" applyNumberFormat="1" applyFont="1" applyBorder="1" applyAlignment="1" applyProtection="1">
      <alignment horizontal="right" vertical="center"/>
      <protection locked="0"/>
    </xf>
    <xf numFmtId="166" fontId="3" fillId="0" borderId="6" xfId="0" applyNumberFormat="1" applyFont="1" applyBorder="1" applyAlignment="1" applyProtection="1">
      <alignment horizontal="right" vertical="center"/>
      <protection locked="0"/>
    </xf>
    <xf numFmtId="0" fontId="15" fillId="0" borderId="11"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166" fontId="15" fillId="0" borderId="7" xfId="0" applyNumberFormat="1"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166" fontId="3" fillId="0" borderId="7" xfId="0" applyNumberFormat="1" applyFont="1" applyBorder="1" applyAlignment="1" applyProtection="1">
      <alignment horizontal="right" vertical="center"/>
      <protection locked="0"/>
    </xf>
    <xf numFmtId="166" fontId="3" fillId="0" borderId="8" xfId="0" applyNumberFormat="1" applyFont="1" applyBorder="1" applyAlignment="1" applyProtection="1">
      <alignment horizontal="right" vertical="center"/>
      <protection locked="0"/>
    </xf>
    <xf numFmtId="49" fontId="3" fillId="11" borderId="9" xfId="0" applyNumberFormat="1" applyFont="1" applyFill="1" applyBorder="1" applyAlignment="1">
      <alignment horizontal="center" vertical="center"/>
    </xf>
    <xf numFmtId="49" fontId="3" fillId="11" borderId="52" xfId="0" applyNumberFormat="1" applyFont="1" applyFill="1" applyBorder="1" applyAlignment="1">
      <alignment horizontal="center" vertical="center"/>
    </xf>
    <xf numFmtId="49" fontId="2" fillId="11" borderId="40" xfId="0" applyNumberFormat="1" applyFont="1" applyFill="1" applyBorder="1" applyAlignment="1">
      <alignment horizontal="center" vertical="center"/>
    </xf>
    <xf numFmtId="49" fontId="2" fillId="11" borderId="42" xfId="0" applyNumberFormat="1" applyFont="1" applyFill="1" applyBorder="1" applyAlignment="1">
      <alignment horizontal="center" vertical="center"/>
    </xf>
    <xf numFmtId="0" fontId="3" fillId="5" borderId="8" xfId="0" applyFont="1" applyFill="1" applyBorder="1" applyAlignment="1">
      <alignment horizontal="justify" vertical="center" wrapText="1"/>
    </xf>
    <xf numFmtId="0" fontId="1" fillId="5" borderId="10" xfId="0" applyFont="1" applyFill="1" applyBorder="1" applyAlignment="1">
      <alignment horizontal="justify" vertical="center" wrapText="1"/>
    </xf>
    <xf numFmtId="0" fontId="1" fillId="5" borderId="11" xfId="0" applyFont="1" applyFill="1" applyBorder="1" applyAlignment="1">
      <alignment horizontal="justify" vertical="center" wrapText="1"/>
    </xf>
    <xf numFmtId="0" fontId="1" fillId="5" borderId="16" xfId="0" applyFont="1" applyFill="1" applyBorder="1" applyAlignment="1">
      <alignment horizontal="justify" vertical="center" wrapText="1"/>
    </xf>
    <xf numFmtId="0" fontId="1" fillId="5" borderId="0" xfId="0" applyFont="1" applyFill="1" applyAlignment="1">
      <alignment horizontal="justify" vertical="center" wrapText="1"/>
    </xf>
    <xf numFmtId="0" fontId="1" fillId="5" borderId="17" xfId="0" applyFont="1" applyFill="1" applyBorder="1" applyAlignment="1">
      <alignment horizontal="justify" vertical="center" wrapText="1"/>
    </xf>
    <xf numFmtId="0" fontId="1" fillId="5" borderId="4" xfId="0" applyFont="1" applyFill="1" applyBorder="1" applyAlignment="1">
      <alignment horizontal="justify" vertical="center" wrapText="1"/>
    </xf>
    <xf numFmtId="0" fontId="1" fillId="5" borderId="12" xfId="0" applyFont="1" applyFill="1" applyBorder="1" applyAlignment="1">
      <alignment horizontal="justify" vertical="center" wrapText="1"/>
    </xf>
    <xf numFmtId="0" fontId="1" fillId="5" borderId="13" xfId="0" applyFont="1" applyFill="1" applyBorder="1" applyAlignment="1">
      <alignment horizontal="justify" vertical="center" wrapText="1"/>
    </xf>
    <xf numFmtId="0" fontId="1" fillId="5" borderId="6"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2" fillId="10" borderId="16" xfId="0" applyFont="1" applyFill="1" applyBorder="1" applyAlignment="1">
      <alignment horizontal="center" vertical="center"/>
    </xf>
    <xf numFmtId="0" fontId="2" fillId="10" borderId="0" xfId="0" applyFont="1" applyFill="1" applyAlignment="1">
      <alignment horizontal="center" vertical="center"/>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6" xfId="0" applyFont="1" applyFill="1" applyBorder="1" applyAlignment="1">
      <alignment horizontal="left" vertical="center"/>
    </xf>
    <xf numFmtId="0" fontId="1" fillId="4" borderId="14" xfId="0" applyFont="1" applyFill="1" applyBorder="1" applyAlignment="1">
      <alignment horizontal="left" vertical="center"/>
    </xf>
    <xf numFmtId="0" fontId="1" fillId="4" borderId="15" xfId="0" applyFont="1" applyFill="1" applyBorder="1" applyAlignment="1">
      <alignment horizontal="left" vertical="center"/>
    </xf>
    <xf numFmtId="0" fontId="3" fillId="5" borderId="5" xfId="0" applyFont="1" applyFill="1" applyBorder="1" applyAlignment="1">
      <alignment horizontal="justify" vertical="center" wrapText="1"/>
    </xf>
    <xf numFmtId="0" fontId="3" fillId="5" borderId="10" xfId="0" applyFont="1" applyFill="1" applyBorder="1" applyAlignment="1">
      <alignment horizontal="justify" vertical="center" wrapText="1"/>
    </xf>
    <xf numFmtId="0" fontId="3" fillId="5" borderId="11" xfId="0" applyFont="1" applyFill="1" applyBorder="1" applyAlignment="1">
      <alignment horizontal="justify" vertical="center" wrapText="1"/>
    </xf>
    <xf numFmtId="0" fontId="3" fillId="5" borderId="16" xfId="0" applyFont="1" applyFill="1" applyBorder="1" applyAlignment="1">
      <alignment horizontal="justify" vertical="center" wrapText="1"/>
    </xf>
    <xf numFmtId="0" fontId="3" fillId="5" borderId="0" xfId="0" applyFont="1" applyFill="1" applyAlignment="1">
      <alignment horizontal="justify" vertical="center" wrapText="1"/>
    </xf>
    <xf numFmtId="0" fontId="3" fillId="5" borderId="17" xfId="0" applyFont="1" applyFill="1" applyBorder="1" applyAlignment="1">
      <alignment horizontal="justify" vertical="center" wrapText="1"/>
    </xf>
    <xf numFmtId="0" fontId="3" fillId="5" borderId="4" xfId="0" applyFont="1" applyFill="1" applyBorder="1" applyAlignment="1">
      <alignment horizontal="justify" vertical="center" wrapText="1"/>
    </xf>
    <xf numFmtId="0" fontId="3" fillId="5" borderId="12" xfId="0" applyFont="1" applyFill="1" applyBorder="1" applyAlignment="1">
      <alignment horizontal="justify" vertical="center" wrapText="1"/>
    </xf>
    <xf numFmtId="0" fontId="3" fillId="5" borderId="13" xfId="0" applyFont="1" applyFill="1" applyBorder="1" applyAlignment="1">
      <alignment horizontal="justify" vertical="center" wrapText="1"/>
    </xf>
    <xf numFmtId="0" fontId="3" fillId="5" borderId="8"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17" xfId="0" applyFont="1" applyFill="1" applyBorder="1" applyAlignment="1">
      <alignment horizontal="center" vertical="center" wrapText="1"/>
    </xf>
    <xf numFmtId="0" fontId="3" fillId="5" borderId="16"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7"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 fillId="4" borderId="5" xfId="0" applyFont="1" applyFill="1" applyBorder="1" applyAlignment="1">
      <alignment horizontal="left" vertical="center"/>
    </xf>
    <xf numFmtId="0" fontId="3" fillId="5" borderId="6" xfId="0" applyFont="1" applyFill="1" applyBorder="1" applyAlignment="1">
      <alignment horizontal="left" vertical="center"/>
    </xf>
    <xf numFmtId="0" fontId="3" fillId="5" borderId="14" xfId="0" applyFont="1" applyFill="1" applyBorder="1" applyAlignment="1">
      <alignment horizontal="left" vertical="center"/>
    </xf>
    <xf numFmtId="0" fontId="3" fillId="5" borderId="15" xfId="0" applyFont="1" applyFill="1" applyBorder="1" applyAlignment="1">
      <alignment horizontal="left" vertical="center"/>
    </xf>
    <xf numFmtId="0" fontId="2" fillId="6" borderId="31"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3" fillId="0" borderId="5" xfId="0" applyFont="1" applyBorder="1" applyAlignment="1">
      <alignment horizontal="center" vertical="center" wrapText="1"/>
    </xf>
    <xf numFmtId="0" fontId="2" fillId="6" borderId="28"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164" fontId="2" fillId="2" borderId="37" xfId="0" applyNumberFormat="1" applyFont="1" applyFill="1" applyBorder="1" applyAlignment="1">
      <alignment horizontal="center" vertical="center"/>
    </xf>
    <xf numFmtId="164" fontId="2" fillId="2" borderId="38"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10" borderId="8" xfId="0" applyFont="1" applyFill="1" applyBorder="1" applyAlignment="1">
      <alignment horizontal="center" vertical="center"/>
    </xf>
    <xf numFmtId="0" fontId="2" fillId="10" borderId="11" xfId="0" applyFont="1" applyFill="1" applyBorder="1" applyAlignment="1">
      <alignment horizontal="center" vertical="center"/>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1" xfId="1" applyFont="1" applyFill="1" applyBorder="1" applyAlignment="1">
      <alignment horizontal="center" vertical="center"/>
    </xf>
    <xf numFmtId="0" fontId="2" fillId="9" borderId="37" xfId="1" applyFont="1" applyFill="1" applyBorder="1" applyAlignment="1">
      <alignment horizontal="center" vertical="center"/>
    </xf>
    <xf numFmtId="0" fontId="2" fillId="9" borderId="38" xfId="1" applyFont="1" applyFill="1" applyBorder="1" applyAlignment="1">
      <alignment horizontal="center" vertical="center"/>
    </xf>
    <xf numFmtId="0" fontId="2" fillId="2" borderId="0" xfId="1" applyFont="1" applyFill="1" applyAlignment="1">
      <alignment horizontal="center" vertical="center"/>
    </xf>
    <xf numFmtId="0" fontId="2" fillId="2" borderId="38" xfId="0" applyFont="1" applyFill="1" applyBorder="1" applyAlignment="1">
      <alignment horizontal="center" vertical="center"/>
    </xf>
    <xf numFmtId="0" fontId="20" fillId="8" borderId="0" xfId="0" applyFont="1" applyFill="1" applyAlignment="1">
      <alignment horizontal="center" vertical="center" wrapText="1"/>
    </xf>
    <xf numFmtId="0" fontId="20" fillId="8" borderId="0" xfId="0" applyFont="1" applyFill="1" applyAlignment="1">
      <alignment horizontal="center" wrapText="1"/>
    </xf>
    <xf numFmtId="0" fontId="2" fillId="7" borderId="39"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50" xfId="0" applyFont="1" applyFill="1" applyBorder="1" applyAlignment="1">
      <alignment horizontal="center" vertical="center" wrapText="1"/>
    </xf>
    <xf numFmtId="0" fontId="2" fillId="7" borderId="41" xfId="0" applyFont="1" applyFill="1" applyBorder="1" applyAlignment="1">
      <alignment horizontal="center" vertical="center" wrapText="1"/>
    </xf>
    <xf numFmtId="0" fontId="2" fillId="7" borderId="51" xfId="0" applyFont="1" applyFill="1" applyBorder="1" applyAlignment="1">
      <alignment horizontal="center" vertical="center" wrapText="1"/>
    </xf>
    <xf numFmtId="0" fontId="2" fillId="11" borderId="50" xfId="0" applyFont="1" applyFill="1" applyBorder="1" applyAlignment="1">
      <alignment horizontal="center" vertical="center"/>
    </xf>
    <xf numFmtId="0" fontId="2" fillId="11" borderId="49" xfId="0" applyFont="1" applyFill="1" applyBorder="1" applyAlignment="1">
      <alignment horizontal="center" vertical="center"/>
    </xf>
    <xf numFmtId="0" fontId="2" fillId="11" borderId="1" xfId="0" applyFont="1" applyFill="1" applyBorder="1" applyAlignment="1">
      <alignment horizontal="center" vertical="center"/>
    </xf>
    <xf numFmtId="0" fontId="2" fillId="11" borderId="48" xfId="0" applyFont="1" applyFill="1" applyBorder="1" applyAlignment="1">
      <alignment horizontal="center" vertical="center"/>
    </xf>
    <xf numFmtId="2" fontId="3" fillId="11" borderId="9" xfId="0" applyNumberFormat="1" applyFont="1" applyFill="1" applyBorder="1" applyAlignment="1">
      <alignment horizontal="center" vertical="center"/>
    </xf>
    <xf numFmtId="2" fontId="3" fillId="11" borderId="52" xfId="0" applyNumberFormat="1" applyFont="1" applyFill="1" applyBorder="1" applyAlignment="1">
      <alignment horizontal="center" vertical="center"/>
    </xf>
    <xf numFmtId="2" fontId="2" fillId="11" borderId="40" xfId="0" applyNumberFormat="1" applyFont="1" applyFill="1" applyBorder="1" applyAlignment="1">
      <alignment horizontal="center" vertical="center"/>
    </xf>
    <xf numFmtId="2" fontId="2" fillId="11" borderId="42" xfId="0" applyNumberFormat="1" applyFont="1" applyFill="1" applyBorder="1" applyAlignment="1">
      <alignment horizontal="center" vertical="center"/>
    </xf>
    <xf numFmtId="0" fontId="11" fillId="0" borderId="0" xfId="0" applyFont="1" applyBorder="1" applyAlignment="1" applyProtection="1">
      <alignment horizontal="center" vertical="center" wrapText="1"/>
      <protection locked="0"/>
    </xf>
  </cellXfs>
  <cellStyles count="2">
    <cellStyle name="Normální" xfId="0" builtinId="0"/>
    <cellStyle name="Normální 2" xfId="1" xr:uid="{7355C45F-80ED-4211-941B-61A9FA060070}"/>
  </cellStyles>
  <dxfs count="108">
    <dxf>
      <font>
        <b val="0"/>
        <i val="0"/>
        <strike val="0"/>
        <condense val="0"/>
        <extend val="0"/>
        <outline val="0"/>
        <shadow val="0"/>
        <u val="none"/>
        <vertAlign val="baseline"/>
        <sz val="11"/>
        <color theme="1"/>
        <name val="Avenir Next LT Pro"/>
        <family val="2"/>
        <charset val="238"/>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venir Next LT Pro"/>
        <family val="2"/>
        <charset val="238"/>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diagonalUp="0" diagonalDown="0"/>
    </dxf>
    <dxf>
      <font>
        <b val="0"/>
        <i val="0"/>
        <strike val="0"/>
        <condense val="0"/>
        <extend val="0"/>
        <outline val="0"/>
        <shadow val="0"/>
        <u val="none"/>
        <vertAlign val="baseline"/>
        <sz val="11"/>
        <color theme="1"/>
        <name val="Avenir Next LT Pro"/>
        <family val="2"/>
        <charset val="238"/>
        <scheme val="none"/>
      </font>
      <numFmt numFmtId="30" formatCode="@"/>
      <alignment horizontal="center"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venir Next LT Pro"/>
        <family val="2"/>
        <charset val="238"/>
        <scheme val="none"/>
      </font>
      <numFmt numFmtId="30" formatCode="@"/>
      <fill>
        <patternFill patternType="solid">
          <fgColor indexed="64"/>
          <bgColor rgb="FF707070"/>
        </patternFill>
      </fill>
      <alignment horizontal="center"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Avenir Next LT Pro"/>
        <family val="2"/>
        <charset val="238"/>
        <scheme val="none"/>
      </font>
      <numFmt numFmtId="166" formatCode="#,##0.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Avenir Next LT Pro"/>
        <family val="2"/>
        <charset val="238"/>
        <scheme val="none"/>
      </font>
      <numFmt numFmtId="166" formatCode="#,##0.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venir Next LT Pro"/>
        <family val="2"/>
        <charset val="238"/>
        <scheme val="none"/>
      </font>
      <numFmt numFmtId="166" formatCode="#,##0.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venir Next LT Pro"/>
        <family val="2"/>
        <charset val="238"/>
        <scheme val="none"/>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venir Next LT Pro"/>
        <family val="2"/>
        <charset val="238"/>
        <scheme val="none"/>
      </font>
      <numFmt numFmtId="166" formatCode="#,##0.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venir Next LT Pro"/>
        <family val="2"/>
        <charset val="238"/>
        <scheme val="none"/>
      </font>
      <numFmt numFmtId="166" formatCode="#,##0.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venir Next LT Pro"/>
        <family val="2"/>
        <charset val="238"/>
        <scheme val="none"/>
      </font>
      <numFmt numFmtId="166" formatCode="#,##0.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venir Next LT Pro"/>
        <family val="2"/>
        <charset val="238"/>
        <scheme val="none"/>
      </font>
      <numFmt numFmtId="166" formatCode="#,##0.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venir Next LT Pro"/>
        <family val="2"/>
        <charset val="238"/>
        <scheme val="none"/>
      </font>
      <numFmt numFmtId="166" formatCode="#,##0.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venir Next LT Pro"/>
        <family val="2"/>
        <charset val="238"/>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venir Next LT Pro"/>
        <family val="2"/>
        <charset val="238"/>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bottom style="thin">
          <color indexed="64"/>
        </bottom>
      </border>
    </dxf>
    <dxf>
      <font>
        <b val="0"/>
        <i val="0"/>
        <strike val="0"/>
        <condense val="0"/>
        <extend val="0"/>
        <outline val="0"/>
        <shadow val="0"/>
        <u val="none"/>
        <vertAlign val="baseline"/>
        <sz val="11"/>
        <color theme="1"/>
        <name val="Avenir Next LT Pro"/>
        <family val="2"/>
        <charset val="238"/>
        <scheme val="none"/>
      </font>
      <numFmt numFmtId="30" formatCode="@"/>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1"/>
        <color theme="0"/>
        <name val="Avenir Next LT Pro"/>
        <family val="2"/>
        <charset val="238"/>
        <scheme val="none"/>
      </font>
      <numFmt numFmtId="30" formatCode="@"/>
      <fill>
        <patternFill patternType="solid">
          <fgColor indexed="64"/>
          <bgColor rgb="FF707070"/>
        </patternFill>
      </fill>
      <alignment horizontal="center" vertical="center" textRotation="0" wrapText="0" indent="0" justifyLastLine="0" shrinkToFit="0" readingOrder="0"/>
      <border diagonalUp="0" diagonalDown="0">
        <left style="thin">
          <color theme="1"/>
        </left>
        <right style="thin">
          <color theme="1"/>
        </right>
        <top/>
        <bottom/>
      </border>
      <protection locked="0" hidden="0"/>
    </dxf>
    <dxf>
      <font>
        <b val="0"/>
        <i val="0"/>
        <strike val="0"/>
        <condense val="0"/>
        <extend val="0"/>
        <outline val="0"/>
        <shadow val="0"/>
        <u val="none"/>
        <vertAlign val="baseline"/>
        <sz val="11"/>
        <color rgb="FF000000"/>
        <name val="Avenir Next LT Pro"/>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rgb="FF000000"/>
        <name val="Avenir Next LT Pro"/>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diagonalUp="0" diagonalDown="0"/>
    </dxf>
    <dxf>
      <numFmt numFmtId="30" formatCode="@"/>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1"/>
        <color theme="0"/>
        <name val="Avenir Next LT Pro"/>
        <family val="2"/>
        <charset val="238"/>
        <scheme val="none"/>
      </font>
      <numFmt numFmtId="30" formatCode="@"/>
      <fill>
        <patternFill patternType="solid">
          <fgColor indexed="64"/>
          <bgColor rgb="FF707070"/>
        </patternFill>
      </fill>
      <alignment horizontal="center"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Avenir Next LT Pro"/>
        <family val="2"/>
        <charset val="238"/>
        <scheme val="none"/>
      </font>
      <numFmt numFmtId="164" formatCode="0.000"/>
      <border diagonalUp="0" diagonalDown="0">
        <left style="thin">
          <color theme="1"/>
        </left>
        <right/>
        <top style="thin">
          <color theme="1"/>
        </top>
        <bottom style="thin">
          <color theme="1"/>
        </bottom>
        <vertical/>
        <horizontal/>
      </border>
      <protection locked="0" hidden="0"/>
    </dxf>
    <dxf>
      <font>
        <b val="0"/>
        <i val="0"/>
        <strike val="0"/>
        <condense val="0"/>
        <extend val="0"/>
        <outline val="0"/>
        <shadow val="0"/>
        <u val="none"/>
        <vertAlign val="baseline"/>
        <sz val="11"/>
        <color theme="1"/>
        <name val="Avenir Next LT Pro"/>
        <family val="2"/>
        <charset val="238"/>
        <scheme val="none"/>
      </font>
      <numFmt numFmtId="164" formatCode="0.000"/>
      <border diagonalUp="0" diagonalDown="0">
        <left style="thin">
          <color theme="1"/>
        </left>
        <right style="thin">
          <color theme="1"/>
        </right>
        <top style="thin">
          <color theme="1"/>
        </top>
        <bottom style="thin">
          <color theme="1"/>
        </bottom>
        <vertical/>
        <horizontal/>
      </border>
      <protection locked="0" hidden="0"/>
    </dxf>
    <dxf>
      <font>
        <b val="0"/>
        <i val="0"/>
        <strike val="0"/>
        <condense val="0"/>
        <extend val="0"/>
        <outline val="0"/>
        <shadow val="0"/>
        <u val="none"/>
        <vertAlign val="baseline"/>
        <sz val="11"/>
        <color theme="1"/>
        <name val="Avenir Next LT Pro"/>
        <family val="2"/>
        <charset val="238"/>
        <scheme val="none"/>
      </font>
      <numFmt numFmtId="164" formatCode="0.000"/>
      <border diagonalUp="0" diagonalDown="0">
        <left style="thin">
          <color theme="1"/>
        </left>
        <right style="thin">
          <color theme="1"/>
        </right>
        <top style="thin">
          <color theme="1"/>
        </top>
        <bottom style="thin">
          <color theme="1"/>
        </bottom>
        <vertical/>
        <horizontal/>
      </border>
      <protection locked="0" hidden="0"/>
    </dxf>
    <dxf>
      <font>
        <b val="0"/>
        <i val="0"/>
        <strike val="0"/>
        <condense val="0"/>
        <extend val="0"/>
        <outline val="0"/>
        <shadow val="0"/>
        <u val="none"/>
        <vertAlign val="baseline"/>
        <sz val="11"/>
        <color theme="1"/>
        <name val="Avenir Next LT Pro"/>
        <family val="2"/>
        <charset val="238"/>
        <scheme val="none"/>
      </font>
      <border diagonalUp="0" diagonalDown="0">
        <left style="thin">
          <color theme="1"/>
        </left>
        <right style="thin">
          <color theme="1"/>
        </right>
        <top style="thin">
          <color theme="1"/>
        </top>
        <bottom style="thin">
          <color theme="1"/>
        </bottom>
        <vertical/>
        <horizontal/>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Avenir Next LT Pro"/>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Avenir Next LT Pro"/>
        <family val="2"/>
        <charset val="23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diagonalUp="0" diagonalDown="0">
        <left style="thin">
          <color rgb="FF000000"/>
        </left>
        <right style="thin">
          <color rgb="FF000000"/>
        </right>
        <bottom/>
      </border>
    </dxf>
    <dxf>
      <protection locked="0" hidden="0"/>
    </dxf>
    <dxf>
      <font>
        <b/>
        <i val="0"/>
        <strike val="0"/>
        <condense val="0"/>
        <extend val="0"/>
        <outline val="0"/>
        <shadow val="0"/>
        <u val="none"/>
        <vertAlign val="baseline"/>
        <sz val="11"/>
        <color theme="0"/>
        <name val="Avenir Next LT Pro"/>
        <family val="2"/>
        <charset val="238"/>
        <scheme val="none"/>
      </font>
      <numFmt numFmtId="30" formatCode="@"/>
      <fill>
        <patternFill patternType="solid">
          <fgColor indexed="64"/>
          <bgColor rgb="FF707070"/>
        </patternFill>
      </fill>
      <alignment horizontal="center" vertical="center" textRotation="0" wrapText="0" indent="0" justifyLastLine="0" shrinkToFit="0" readingOrder="0"/>
      <border diagonalUp="0" diagonalDown="0">
        <left style="thin">
          <color theme="1"/>
        </left>
        <right style="thin">
          <color theme="1"/>
        </right>
        <top/>
        <bottom/>
      </border>
      <protection locked="0" hidden="0"/>
    </dxf>
    <dxf>
      <font>
        <b val="0"/>
        <i val="0"/>
        <strike val="0"/>
        <condense val="0"/>
        <extend val="0"/>
        <outline val="0"/>
        <shadow val="0"/>
        <u val="none"/>
        <vertAlign val="baseline"/>
        <sz val="11"/>
        <color rgb="FF000000"/>
        <name val="Avenir Next LT Pro"/>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1"/>
        </left>
        <right/>
        <top style="thin">
          <color theme="1"/>
        </top>
        <bottom style="thin">
          <color theme="1"/>
        </bottom>
      </border>
      <protection locked="0" hidden="0"/>
    </dxf>
    <dxf>
      <font>
        <b val="0"/>
        <i val="0"/>
        <strike val="0"/>
        <condense val="0"/>
        <extend val="0"/>
        <outline val="0"/>
        <shadow val="0"/>
        <u val="none"/>
        <vertAlign val="baseline"/>
        <sz val="11"/>
        <color rgb="FF000000"/>
        <name val="Avenir Next LT Pro"/>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theme="1"/>
        </right>
        <top style="thin">
          <color theme="1"/>
        </top>
        <bottom style="thin">
          <color theme="1"/>
        </bottom>
      </border>
      <protection locked="0" hidden="0"/>
    </dxf>
    <dxf>
      <border diagonalUp="0" diagonalDown="0"/>
    </dxf>
    <dxf>
      <font>
        <b val="0"/>
        <i val="0"/>
        <strike val="0"/>
        <condense val="0"/>
        <extend val="0"/>
        <outline val="0"/>
        <shadow val="0"/>
        <u val="none"/>
        <vertAlign val="baseline"/>
        <sz val="11"/>
        <color rgb="FF000000"/>
        <name val="Avenir Next LT Pro"/>
        <family val="2"/>
        <charset val="238"/>
        <scheme val="none"/>
      </font>
      <numFmt numFmtId="30" formatCode="@"/>
      <fill>
        <patternFill patternType="none">
          <fgColor indexed="64"/>
          <bgColor auto="1"/>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0"/>
        <name val="Avenir Next LT Pro"/>
        <family val="2"/>
        <charset val="238"/>
        <scheme val="none"/>
      </font>
      <numFmt numFmtId="30" formatCode="@"/>
      <fill>
        <patternFill patternType="solid">
          <fgColor indexed="64"/>
          <bgColor rgb="FF707070"/>
        </patternFill>
      </fill>
      <alignment horizontal="center"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Avenir Next LT Pro"/>
        <family val="2"/>
        <charset val="238"/>
        <scheme val="none"/>
      </font>
      <numFmt numFmtId="164" formatCode="0.000"/>
      <alignment horizontal="general" vertical="center" textRotation="0" wrapText="0" indent="0" justifyLastLine="0" shrinkToFit="0" readingOrder="0"/>
      <border diagonalUp="0" diagonalDown="0">
        <left style="thin">
          <color theme="1"/>
        </left>
        <right/>
        <top style="thin">
          <color theme="1"/>
        </top>
        <bottom style="thin">
          <color theme="1"/>
        </bottom>
        <vertical/>
        <horizontal/>
      </border>
      <protection locked="0" hidden="0"/>
    </dxf>
    <dxf>
      <font>
        <b val="0"/>
        <i val="0"/>
        <strike val="0"/>
        <condense val="0"/>
        <extend val="0"/>
        <outline val="0"/>
        <shadow val="0"/>
        <u val="none"/>
        <vertAlign val="baseline"/>
        <sz val="11"/>
        <color theme="1"/>
        <name val="Avenir Next LT Pro"/>
        <family val="2"/>
        <charset val="238"/>
        <scheme val="none"/>
      </font>
      <numFmt numFmtId="164" formatCode="0.000"/>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protection locked="0" hidden="0"/>
    </dxf>
    <dxf>
      <font>
        <b val="0"/>
        <i val="0"/>
        <strike val="0"/>
        <condense val="0"/>
        <extend val="0"/>
        <outline val="0"/>
        <shadow val="0"/>
        <u val="none"/>
        <vertAlign val="baseline"/>
        <sz val="11"/>
        <color theme="1"/>
        <name val="Avenir Next LT Pro"/>
        <family val="2"/>
        <charset val="238"/>
        <scheme val="none"/>
      </font>
      <numFmt numFmtId="164" formatCode="0.000"/>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protection locked="0" hidden="0"/>
    </dxf>
    <dxf>
      <font>
        <b val="0"/>
        <i val="0"/>
        <strike val="0"/>
        <condense val="0"/>
        <extend val="0"/>
        <outline val="0"/>
        <shadow val="0"/>
        <u val="none"/>
        <vertAlign val="baseline"/>
        <sz val="11"/>
        <color theme="1"/>
        <name val="Avenir Next LT Pro"/>
        <family val="2"/>
        <charset val="238"/>
        <scheme val="none"/>
      </font>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rgb="FF000000"/>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rgb="FF000000"/>
        <name val="Avenir Next LT Pro"/>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rgb="FF000000"/>
        <name val="Avenir Next LT Pro"/>
        <family val="2"/>
        <charset val="238"/>
        <scheme val="none"/>
      </font>
      <alignment horizontal="center" vertical="center" textRotation="0" wrapText="1" indent="0" justifyLastLine="0" shrinkToFit="0" readingOrder="0"/>
      <border diagonalUp="0" diagonalDown="0">
        <left/>
        <right style="thin">
          <color theme="1"/>
        </right>
        <top style="thin">
          <color theme="1"/>
        </top>
        <bottom style="thin">
          <color theme="1"/>
        </bottom>
      </border>
      <protection locked="0" hidden="0"/>
    </dxf>
    <dxf>
      <border outline="0">
        <top style="thin">
          <color theme="1"/>
        </top>
      </border>
    </dxf>
    <dxf>
      <border diagonalUp="0" diagonalDown="0">
        <left style="thin">
          <color rgb="FF000000"/>
        </left>
        <right style="thin">
          <color rgb="FF000000"/>
        </right>
        <bottom style="thin">
          <color theme="1"/>
        </bottom>
      </border>
    </dxf>
    <dxf>
      <protection locked="0" hidden="0"/>
    </dxf>
    <dxf>
      <border outline="0">
        <bottom style="thin">
          <color theme="1"/>
        </bottom>
      </border>
    </dxf>
    <dxf>
      <font>
        <b/>
        <i val="0"/>
        <strike val="0"/>
        <condense val="0"/>
        <extend val="0"/>
        <outline val="0"/>
        <shadow val="0"/>
        <u val="none"/>
        <vertAlign val="baseline"/>
        <sz val="11"/>
        <color theme="0"/>
        <name val="Avenir Next LT Pro"/>
        <family val="2"/>
        <charset val="238"/>
        <scheme val="none"/>
      </font>
      <numFmt numFmtId="30" formatCode="@"/>
      <fill>
        <patternFill patternType="solid">
          <fgColor indexed="64"/>
          <bgColor rgb="FF707070"/>
        </patternFill>
      </fill>
      <alignment horizontal="center" vertical="center" textRotation="0" wrapText="0" indent="0" justifyLastLine="0" shrinkToFit="0" readingOrder="0"/>
      <border diagonalUp="0" diagonalDown="0">
        <left style="thin">
          <color theme="1"/>
        </left>
        <right style="thin">
          <color theme="1"/>
        </right>
        <top/>
        <bottom/>
      </border>
      <protection locked="0" hidden="0"/>
    </dxf>
    <dxf>
      <font>
        <b val="0"/>
        <i val="0"/>
        <strike val="0"/>
        <condense val="0"/>
        <extend val="0"/>
        <outline val="0"/>
        <shadow val="0"/>
        <u val="none"/>
        <vertAlign val="baseline"/>
        <sz val="11"/>
        <color auto="1"/>
        <name val="Avenir Next LT Pro"/>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venir Next LT Pro"/>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ill>
        <patternFill patternType="none">
          <fgColor indexed="64"/>
          <bgColor auto="1"/>
        </patternFill>
      </fill>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venir Next LT Pro"/>
        <family val="2"/>
        <charset val="238"/>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numFmt numFmtId="164" formatCode="0.000"/>
      <fill>
        <patternFill patternType="none">
          <fgColor indexed="64"/>
          <bgColor auto="1"/>
        </patternFill>
      </fill>
      <alignment horizontal="right" vertical="center" textRotation="0" wrapText="0"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fill>
        <patternFill patternType="none">
          <fgColor indexed="64"/>
          <bgColor auto="1"/>
        </patternFill>
      </fill>
      <alignment horizontal="right" vertical="bottom"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auto="1"/>
        <name val="Avenir Next LT Pro"/>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style="thin">
          <color theme="1"/>
        </top>
        <bottom/>
      </border>
      <protection locked="0" hidden="0"/>
    </dxf>
    <dxf>
      <font>
        <b val="0"/>
        <i val="0"/>
        <strike val="0"/>
        <condense val="0"/>
        <extend val="0"/>
        <outline val="0"/>
        <shadow val="0"/>
        <u val="none"/>
        <vertAlign val="baseline"/>
        <sz val="11"/>
        <color auto="1"/>
        <name val="Avenir Next LT Pro"/>
        <family val="2"/>
        <charset val="238"/>
        <scheme val="none"/>
      </font>
      <alignment horizontal="center" vertical="center" textRotation="0" wrapText="1" indent="0" justifyLastLine="0" shrinkToFit="0" readingOrder="0"/>
      <border diagonalUp="0" diagonalDown="0">
        <left/>
        <right style="thin">
          <color theme="1"/>
        </right>
        <top style="thin">
          <color theme="1"/>
        </top>
        <bottom/>
      </border>
      <protection locked="0" hidden="0"/>
    </dxf>
    <dxf>
      <border diagonalUp="0" diagonalDown="0">
        <left style="thin">
          <color indexed="64"/>
        </left>
        <right style="thin">
          <color rgb="FF000000"/>
        </right>
        <bottom/>
      </border>
    </dxf>
    <dxf>
      <protection locked="0" hidden="0"/>
    </dxf>
    <dxf>
      <font>
        <b/>
        <i val="0"/>
        <strike val="0"/>
        <condense val="0"/>
        <extend val="0"/>
        <outline val="0"/>
        <shadow val="0"/>
        <u val="none"/>
        <vertAlign val="baseline"/>
        <sz val="11"/>
        <color theme="0"/>
        <name val="Avenir Next LT Pro"/>
        <family val="2"/>
        <charset val="238"/>
        <scheme val="none"/>
      </font>
      <numFmt numFmtId="30" formatCode="@"/>
      <fill>
        <patternFill patternType="solid">
          <fgColor indexed="64"/>
          <bgColor rgb="FF707070"/>
        </patternFill>
      </fill>
      <alignment horizontal="center"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Avenir Next LT Pro"/>
        <family val="2"/>
        <charset val="238"/>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venir Next LT Pro"/>
        <family val="2"/>
        <charset val="23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venir Next LT Pro"/>
        <family val="2"/>
        <charset val="23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venir Next LT Pro"/>
        <family val="2"/>
        <charset val="23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venir Next LT Pro"/>
        <family val="2"/>
        <charset val="23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venir Next LT Pro"/>
        <family val="2"/>
        <charset val="238"/>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venir Next LT Pro"/>
        <family val="2"/>
        <charset val="238"/>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Avenir Next LT Pro"/>
        <family val="2"/>
        <charset val="238"/>
        <scheme val="none"/>
      </font>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bottom style="thin">
          <color indexed="64"/>
        </bottom>
      </border>
    </dxf>
    <dxf>
      <font>
        <b val="0"/>
        <i val="0"/>
        <strike val="0"/>
        <condense val="0"/>
        <extend val="0"/>
        <outline val="0"/>
        <shadow val="0"/>
        <u val="none"/>
        <vertAlign val="baseline"/>
        <sz val="11"/>
        <color theme="1"/>
        <name val="Avenir Next LT Pro"/>
        <family val="2"/>
        <charset val="238"/>
        <scheme val="none"/>
      </font>
      <alignment horizontal="center"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1"/>
        <color theme="0"/>
        <name val="Avenir Next LT Pro"/>
        <family val="2"/>
        <charset val="238"/>
        <scheme val="none"/>
      </font>
      <fill>
        <patternFill patternType="solid">
          <fgColor indexed="64"/>
          <bgColor rgb="FF707070"/>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E2E2"/>
      <color rgb="FF707070"/>
      <color rgb="FF7326A3"/>
      <color rgb="FFAB7CC8"/>
      <color rgb="FFFFBC03"/>
      <color rgb="FF00AC39"/>
      <color rgb="FF004CAB"/>
      <color rgb="FFD60033"/>
      <color rgb="FFA9A9A9"/>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123825</xdr:rowOff>
    </xdr:from>
    <xdr:to>
      <xdr:col>1</xdr:col>
      <xdr:colOff>146685</xdr:colOff>
      <xdr:row>1</xdr:row>
      <xdr:rowOff>266065</xdr:rowOff>
    </xdr:to>
    <xdr:pic>
      <xdr:nvPicPr>
        <xdr:cNvPr id="2" name="Obrázek 1">
          <a:extLst>
            <a:ext uri="{FF2B5EF4-FFF2-40B4-BE49-F238E27FC236}">
              <a16:creationId xmlns:a16="http://schemas.microsoft.com/office/drawing/2014/main" id="{7665659F-12AE-4BB5-B2B2-53C98617B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23825"/>
          <a:ext cx="518160" cy="523240"/>
        </a:xfrm>
        <a:prstGeom prst="rect">
          <a:avLst/>
        </a:prstGeom>
        <a:noFill/>
      </xdr:spPr>
    </xdr:pic>
    <xdr:clientData/>
  </xdr:twoCellAnchor>
  <xdr:twoCellAnchor editAs="oneCell">
    <xdr:from>
      <xdr:col>1</xdr:col>
      <xdr:colOff>266523</xdr:colOff>
      <xdr:row>0</xdr:row>
      <xdr:rowOff>114477</xdr:rowOff>
    </xdr:from>
    <xdr:to>
      <xdr:col>4</xdr:col>
      <xdr:colOff>578457</xdr:colOff>
      <xdr:row>1</xdr:row>
      <xdr:rowOff>271642</xdr:rowOff>
    </xdr:to>
    <xdr:pic>
      <xdr:nvPicPr>
        <xdr:cNvPr id="3" name="image1.jpg">
          <a:extLst>
            <a:ext uri="{FF2B5EF4-FFF2-40B4-BE49-F238E27FC236}">
              <a16:creationId xmlns:a16="http://schemas.microsoft.com/office/drawing/2014/main" id="{40C83A4B-E91C-44BB-9130-6629A495AF8F}"/>
            </a:ext>
          </a:extLst>
        </xdr:cNvPr>
        <xdr:cNvPicPr>
          <a:picLocks noChangeAspect="1"/>
        </xdr:cNvPicPr>
      </xdr:nvPicPr>
      <xdr:blipFill rotWithShape="1">
        <a:blip xmlns:r="http://schemas.openxmlformats.org/officeDocument/2006/relationships" r:embed="rId2" cstate="print"/>
        <a:srcRect l="2228" t="11162" r="6042" b="8677"/>
        <a:stretch/>
      </xdr:blipFill>
      <xdr:spPr bwMode="auto">
        <a:xfrm>
          <a:off x="847548" y="114477"/>
          <a:ext cx="2055009" cy="53816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317500</xdr:colOff>
      <xdr:row>16</xdr:row>
      <xdr:rowOff>88900</xdr:rowOff>
    </xdr:to>
    <xdr:pic>
      <xdr:nvPicPr>
        <xdr:cNvPr id="2" name="Obrázek 1">
          <a:extLst>
            <a:ext uri="{FF2B5EF4-FFF2-40B4-BE49-F238E27FC236}">
              <a16:creationId xmlns:a16="http://schemas.microsoft.com/office/drawing/2014/main" id="{42D6E686-0B5D-4F7A-94B0-53ADA3BFEC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9150"/>
          <a:ext cx="4584700" cy="2755900"/>
        </a:xfrm>
        <a:prstGeom prst="rect">
          <a:avLst/>
        </a:prstGeom>
        <a:noFill/>
      </xdr:spPr>
    </xdr:pic>
    <xdr:clientData/>
  </xdr:twoCellAnchor>
  <xdr:twoCellAnchor editAs="oneCell">
    <xdr:from>
      <xdr:col>8</xdr:col>
      <xdr:colOff>0</xdr:colOff>
      <xdr:row>2</xdr:row>
      <xdr:rowOff>0</xdr:rowOff>
    </xdr:from>
    <xdr:to>
      <xdr:col>15</xdr:col>
      <xdr:colOff>317500</xdr:colOff>
      <xdr:row>16</xdr:row>
      <xdr:rowOff>88900</xdr:rowOff>
    </xdr:to>
    <xdr:pic>
      <xdr:nvPicPr>
        <xdr:cNvPr id="3" name="Obrázek 2">
          <a:extLst>
            <a:ext uri="{FF2B5EF4-FFF2-40B4-BE49-F238E27FC236}">
              <a16:creationId xmlns:a16="http://schemas.microsoft.com/office/drawing/2014/main" id="{35B2EBAA-D7BB-470B-9F15-D63641CFAC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819150"/>
          <a:ext cx="4584700" cy="2755900"/>
        </a:xfrm>
        <a:prstGeom prst="rect">
          <a:avLst/>
        </a:prstGeom>
        <a:noFill/>
      </xdr:spPr>
    </xdr:pic>
    <xdr:clientData/>
  </xdr:twoCellAnchor>
  <xdr:twoCellAnchor editAs="oneCell">
    <xdr:from>
      <xdr:col>0</xdr:col>
      <xdr:colOff>0</xdr:colOff>
      <xdr:row>22</xdr:row>
      <xdr:rowOff>0</xdr:rowOff>
    </xdr:from>
    <xdr:to>
      <xdr:col>7</xdr:col>
      <xdr:colOff>317500</xdr:colOff>
      <xdr:row>36</xdr:row>
      <xdr:rowOff>88900</xdr:rowOff>
    </xdr:to>
    <xdr:pic>
      <xdr:nvPicPr>
        <xdr:cNvPr id="4" name="Obrázek 3">
          <a:extLst>
            <a:ext uri="{FF2B5EF4-FFF2-40B4-BE49-F238E27FC236}">
              <a16:creationId xmlns:a16="http://schemas.microsoft.com/office/drawing/2014/main" id="{54093615-34D4-414E-9FCB-32C39F27BF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4000500"/>
          <a:ext cx="4584700" cy="2755900"/>
        </a:xfrm>
        <a:prstGeom prst="rect">
          <a:avLst/>
        </a:prstGeom>
        <a:noFill/>
      </xdr:spPr>
    </xdr:pic>
    <xdr:clientData/>
  </xdr:twoCellAnchor>
  <xdr:twoCellAnchor editAs="oneCell">
    <xdr:from>
      <xdr:col>8</xdr:col>
      <xdr:colOff>0</xdr:colOff>
      <xdr:row>22</xdr:row>
      <xdr:rowOff>0</xdr:rowOff>
    </xdr:from>
    <xdr:to>
      <xdr:col>15</xdr:col>
      <xdr:colOff>317500</xdr:colOff>
      <xdr:row>36</xdr:row>
      <xdr:rowOff>88900</xdr:rowOff>
    </xdr:to>
    <xdr:pic>
      <xdr:nvPicPr>
        <xdr:cNvPr id="5" name="Obrázek 4">
          <a:extLst>
            <a:ext uri="{FF2B5EF4-FFF2-40B4-BE49-F238E27FC236}">
              <a16:creationId xmlns:a16="http://schemas.microsoft.com/office/drawing/2014/main" id="{E0252422-A882-4E61-8666-8A69E0FE34F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6800" y="4000500"/>
          <a:ext cx="4584700" cy="2755900"/>
        </a:xfrm>
        <a:prstGeom prst="rect">
          <a:avLst/>
        </a:prstGeom>
        <a:noFill/>
      </xdr:spPr>
    </xdr:pic>
    <xdr:clientData/>
  </xdr:twoCellAnchor>
  <xdr:twoCellAnchor editAs="oneCell">
    <xdr:from>
      <xdr:col>0</xdr:col>
      <xdr:colOff>0</xdr:colOff>
      <xdr:row>42</xdr:row>
      <xdr:rowOff>0</xdr:rowOff>
    </xdr:from>
    <xdr:to>
      <xdr:col>7</xdr:col>
      <xdr:colOff>317500</xdr:colOff>
      <xdr:row>56</xdr:row>
      <xdr:rowOff>88900</xdr:rowOff>
    </xdr:to>
    <xdr:pic>
      <xdr:nvPicPr>
        <xdr:cNvPr id="6" name="Obrázek 5">
          <a:extLst>
            <a:ext uri="{FF2B5EF4-FFF2-40B4-BE49-F238E27FC236}">
              <a16:creationId xmlns:a16="http://schemas.microsoft.com/office/drawing/2014/main" id="{648084DB-A48A-4049-B634-43D4399DC71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7620000"/>
          <a:ext cx="4584700" cy="2755900"/>
        </a:xfrm>
        <a:prstGeom prst="rect">
          <a:avLst/>
        </a:prstGeom>
        <a:noFill/>
      </xdr:spPr>
    </xdr:pic>
    <xdr:clientData/>
  </xdr:twoCellAnchor>
  <xdr:twoCellAnchor editAs="oneCell">
    <xdr:from>
      <xdr:col>8</xdr:col>
      <xdr:colOff>0</xdr:colOff>
      <xdr:row>42</xdr:row>
      <xdr:rowOff>0</xdr:rowOff>
    </xdr:from>
    <xdr:to>
      <xdr:col>15</xdr:col>
      <xdr:colOff>317500</xdr:colOff>
      <xdr:row>56</xdr:row>
      <xdr:rowOff>88900</xdr:rowOff>
    </xdr:to>
    <xdr:pic>
      <xdr:nvPicPr>
        <xdr:cNvPr id="7" name="Obrázek 6">
          <a:extLst>
            <a:ext uri="{FF2B5EF4-FFF2-40B4-BE49-F238E27FC236}">
              <a16:creationId xmlns:a16="http://schemas.microsoft.com/office/drawing/2014/main" id="{A4B076B2-E7C8-488F-B862-F23282B53FF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876800" y="7620000"/>
          <a:ext cx="4584700" cy="2755900"/>
        </a:xfrm>
        <a:prstGeom prst="rect">
          <a:avLst/>
        </a:prstGeom>
        <a:noFill/>
      </xdr:spPr>
    </xdr:pic>
    <xdr:clientData/>
  </xdr:twoCellAnchor>
  <xdr:twoCellAnchor editAs="oneCell">
    <xdr:from>
      <xdr:col>0</xdr:col>
      <xdr:colOff>0</xdr:colOff>
      <xdr:row>62</xdr:row>
      <xdr:rowOff>0</xdr:rowOff>
    </xdr:from>
    <xdr:to>
      <xdr:col>7</xdr:col>
      <xdr:colOff>317500</xdr:colOff>
      <xdr:row>76</xdr:row>
      <xdr:rowOff>88900</xdr:rowOff>
    </xdr:to>
    <xdr:pic>
      <xdr:nvPicPr>
        <xdr:cNvPr id="8" name="Obrázek 7">
          <a:extLst>
            <a:ext uri="{FF2B5EF4-FFF2-40B4-BE49-F238E27FC236}">
              <a16:creationId xmlns:a16="http://schemas.microsoft.com/office/drawing/2014/main" id="{A9AE4302-227C-4A92-BC89-901BEEBE98C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1239500"/>
          <a:ext cx="4584700" cy="2755900"/>
        </a:xfrm>
        <a:prstGeom prst="rect">
          <a:avLst/>
        </a:prstGeom>
        <a:noFill/>
      </xdr:spPr>
    </xdr:pic>
    <xdr:clientData/>
  </xdr:twoCellAnchor>
  <xdr:twoCellAnchor editAs="oneCell">
    <xdr:from>
      <xdr:col>8</xdr:col>
      <xdr:colOff>0</xdr:colOff>
      <xdr:row>62</xdr:row>
      <xdr:rowOff>0</xdr:rowOff>
    </xdr:from>
    <xdr:to>
      <xdr:col>15</xdr:col>
      <xdr:colOff>317500</xdr:colOff>
      <xdr:row>76</xdr:row>
      <xdr:rowOff>88900</xdr:rowOff>
    </xdr:to>
    <xdr:pic>
      <xdr:nvPicPr>
        <xdr:cNvPr id="9" name="Obrázek 8">
          <a:extLst>
            <a:ext uri="{FF2B5EF4-FFF2-40B4-BE49-F238E27FC236}">
              <a16:creationId xmlns:a16="http://schemas.microsoft.com/office/drawing/2014/main" id="{DA11B725-3ACC-4E51-8375-CF2117A83EF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876800" y="11239500"/>
          <a:ext cx="4584700" cy="2755900"/>
        </a:xfrm>
        <a:prstGeom prst="rect">
          <a:avLst/>
        </a:prstGeom>
        <a:noFill/>
      </xdr:spPr>
    </xdr:pic>
    <xdr:clientData/>
  </xdr:twoCellAnchor>
  <xdr:twoCellAnchor editAs="oneCell">
    <xdr:from>
      <xdr:col>0</xdr:col>
      <xdr:colOff>0</xdr:colOff>
      <xdr:row>82</xdr:row>
      <xdr:rowOff>0</xdr:rowOff>
    </xdr:from>
    <xdr:to>
      <xdr:col>7</xdr:col>
      <xdr:colOff>317500</xdr:colOff>
      <xdr:row>96</xdr:row>
      <xdr:rowOff>88900</xdr:rowOff>
    </xdr:to>
    <xdr:pic>
      <xdr:nvPicPr>
        <xdr:cNvPr id="10" name="Obrázek 9">
          <a:extLst>
            <a:ext uri="{FF2B5EF4-FFF2-40B4-BE49-F238E27FC236}">
              <a16:creationId xmlns:a16="http://schemas.microsoft.com/office/drawing/2014/main" id="{0B9038DF-058E-4E38-AD76-A8CECADCE81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4859000"/>
          <a:ext cx="4584700" cy="2755900"/>
        </a:xfrm>
        <a:prstGeom prst="rect">
          <a:avLst/>
        </a:prstGeom>
        <a:noFill/>
      </xdr:spPr>
    </xdr:pic>
    <xdr:clientData/>
  </xdr:twoCellAnchor>
  <xdr:twoCellAnchor editAs="oneCell">
    <xdr:from>
      <xdr:col>8</xdr:col>
      <xdr:colOff>0</xdr:colOff>
      <xdr:row>82</xdr:row>
      <xdr:rowOff>0</xdr:rowOff>
    </xdr:from>
    <xdr:to>
      <xdr:col>15</xdr:col>
      <xdr:colOff>317500</xdr:colOff>
      <xdr:row>96</xdr:row>
      <xdr:rowOff>88900</xdr:rowOff>
    </xdr:to>
    <xdr:pic>
      <xdr:nvPicPr>
        <xdr:cNvPr id="11" name="Obrázek 10">
          <a:extLst>
            <a:ext uri="{FF2B5EF4-FFF2-40B4-BE49-F238E27FC236}">
              <a16:creationId xmlns:a16="http://schemas.microsoft.com/office/drawing/2014/main" id="{8C3328F6-8577-4D21-BF20-41986059B1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876800" y="14859000"/>
          <a:ext cx="4584700" cy="27559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nvironmental\Lab%20Prague\Project%20Department\_02.%20Lab\V&#221;VOJ%20METOD%20+%20LAB-WORK\2024_ANTIBIOTIKA\Nam&#283;&#345;en&#225;%20data\atb_quechers_2024_12_17%20&#8211;%20kopie.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Environmental\Lab%20Prague\Project%20Department\_02.%20Lab\V&#221;VOJ%20METOD%20+%20LAB-WORK\2024_ANTIBIOTIKA\Nam&#283;&#345;en&#225;%20data\atb_quechers_2024_12_17%20&#8211;%20kopie.xlsm" TargetMode="External"/><Relationship Id="rId1" Type="http://schemas.openxmlformats.org/officeDocument/2006/relationships/externalLinkPath" Target="file:///P:\Environmental\Lab%20Prague\Project%20Department\_02.%20Lab\V&#221;VOJ%20METOD%20+%20LAB-WORK\2024_ANTIBIOTIKA\Nam&#283;&#345;en&#225;%20data\atb_quechers_2024_12_17%20&#8211;%20kopie.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P:\Environmental\Lab%20Prague\Project%20Department\_02.%20Lab\V&#221;VOJ%20METOD%20+%20LAB-WORK\2024_ANTIBIOTIKA\Nam&#283;&#345;en&#225;%20data\atb_quechers_2024_12_17%20&#8211;%20kopie.xlsm" TargetMode="External"/><Relationship Id="rId1" Type="http://schemas.openxmlformats.org/officeDocument/2006/relationships/externalLinkPath" Target="https://alsglobal-my.sharepoint.com/Environmental/Lab%20Prague/Project%20Department/_02.%20Lab/V&#221;VOJ%20METOD%20+%20LAB-WORK/2024_ANTIBIOTIKA/Nam&#283;&#345;en&#225;%20data/atb_quechers_2024_12_17%20&#8211;%20kopie.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I:\Organics\PRG-1582\2024\Leciva_2024.PRO\Reports\5966683%20(ANNEX)\5966683.xlsm" TargetMode="External"/><Relationship Id="rId1" Type="http://schemas.openxmlformats.org/officeDocument/2006/relationships/externalLinkPath" Target="file:///P:\Environmental\Lab%20Prague\Project%20Department\_02.%20Lab\99011_TA&#268;R_ELIPES\5966683%20(ANNEX)\5966683.xlsm"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00.%2099011_ELIPES/06.%20Nam&#283;&#345;en&#225;%20data%20+%20COC/03.%20Bioreaktor/Bioreaktor/PHA/PHA_251201_bodov&#233;%20vzorky.xlsx" TargetMode="External"/><Relationship Id="rId2" Type="http://schemas.openxmlformats.org/officeDocument/2006/relationships/externalLinkPath" Target="file:///G:\Environmental\Lab%20Prague\Project%20Department\Project%20Department\Administrativa%20&#8211;%20spr&#225;va%20projekt&#367;\00.%2099011_ELIPES\06.%20Nam&#283;&#345;en&#225;%20data%20+%20COC\03.%20Bioreaktor\Bioreaktor\PHA\PHA_251201_bodov&#233;%20vzorky.xlsx" TargetMode="External"/><Relationship Id="rId1" Type="http://schemas.openxmlformats.org/officeDocument/2006/relationships/externalLinkPath" Target="/Environmental/Lab%20Prague/Project%20Department/Project%20Department/Administrativa%20&#8211;%20spr&#225;va%20projekt&#367;/00.%2099011_ELIPES/06.%20Nam&#283;&#345;en&#225;%20data%20+%20COC/03.%20Bioreaktor/Bioreaktor/PHA/PHA_251201_bodov&#233;%20vzork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troj1"/>
      <sheetName val="RU"/>
      <sheetName val="PCB-OIL"/>
      <sheetName val="Settings"/>
      <sheetName val="RU_FID03"/>
      <sheetName val="FID07"/>
      <sheetName val="FID08"/>
      <sheetName val="FID14"/>
      <sheetName val="FID15"/>
      <sheetName val="PCB"/>
      <sheetName val="PCB2"/>
      <sheetName val="CLARITY"/>
      <sheetName val="Analyst"/>
      <sheetName val="výsledky reportované"/>
      <sheetName val="Vyteznost"/>
      <sheetName val="Metody"/>
      <sheetName val="Pomer iontu"/>
      <sheetName val="PCB_fak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stroj1"/>
      <sheetName val="RU"/>
      <sheetName val="PCB-OIL"/>
      <sheetName val="Settings"/>
      <sheetName val="RU_FID03"/>
      <sheetName val="FID07"/>
      <sheetName val="FID08"/>
      <sheetName val="FID14"/>
      <sheetName val="FID15"/>
      <sheetName val="PCB"/>
      <sheetName val="PCB2"/>
      <sheetName val="CLARITY"/>
      <sheetName val="Analyst"/>
      <sheetName val="výsledky reportované"/>
      <sheetName val="Vyteznost"/>
      <sheetName val="Metody"/>
      <sheetName val="Pomer iontu"/>
      <sheetName val="PCB_faktory"/>
    </sheetNames>
    <sheetDataSet>
      <sheetData sheetId="0">
        <row r="3">
          <cell r="C3" t="str">
            <v>4-acetamidoantipyrine-D3</v>
          </cell>
          <cell r="D3" t="str">
            <v>Amoxicillin D4</v>
          </cell>
          <cell r="E3" t="str">
            <v>Atrazine D5</v>
          </cell>
          <cell r="F3" t="str">
            <v>Azithromycin D3</v>
          </cell>
          <cell r="G3" t="str">
            <v>Carbamazepine D10</v>
          </cell>
          <cell r="H3" t="str">
            <v>Carbendazim D4</v>
          </cell>
          <cell r="I3" t="str">
            <v>Ciprofloxacin D8</v>
          </cell>
          <cell r="J3" t="str">
            <v>Erythromycin D3</v>
          </cell>
          <cell r="K3" t="str">
            <v>Naproxen 13C D3</v>
          </cell>
          <cell r="L3" t="str">
            <v>Noreethindrone D6</v>
          </cell>
          <cell r="M3" t="str">
            <v>Penicillin G D7</v>
          </cell>
          <cell r="N3" t="str">
            <v>Sulfamethoxazole D4</v>
          </cell>
          <cell r="O3" t="str">
            <v>Tebuconazole D6</v>
          </cell>
          <cell r="P3" t="str">
            <v>Tetracycline D6</v>
          </cell>
          <cell r="Q3" t="str">
            <v>Amoxicillin</v>
          </cell>
          <cell r="R3" t="str">
            <v>Azithromycin</v>
          </cell>
          <cell r="S3" t="str">
            <v>Benzylpenicillin</v>
          </cell>
          <cell r="T3" t="str">
            <v>Ciprofloxacin</v>
          </cell>
          <cell r="U3" t="str">
            <v>Clarithromycin</v>
          </cell>
          <cell r="V3" t="str">
            <v>Clindamycin</v>
          </cell>
          <cell r="W3" t="str">
            <v>Cloxacillin</v>
          </cell>
          <cell r="X3" t="str">
            <v>Doxycycline</v>
          </cell>
          <cell r="Y3" t="str">
            <v>Enoxacin</v>
          </cell>
          <cell r="Z3" t="str">
            <v>Enrofloxacin</v>
          </cell>
          <cell r="AA3" t="str">
            <v>Erythromycin</v>
          </cell>
          <cell r="AB3" t="str">
            <v>Flumequine</v>
          </cell>
          <cell r="AC3" t="str">
            <v>Chloramphenicol</v>
          </cell>
          <cell r="AD3" t="str">
            <v>Chlortetracycline</v>
          </cell>
          <cell r="AE3" t="str">
            <v>Lincomycin</v>
          </cell>
          <cell r="AF3" t="str">
            <v>Lomefloxacin</v>
          </cell>
          <cell r="AG3" t="str">
            <v>Metacycline</v>
          </cell>
          <cell r="AH3" t="str">
            <v>Metronidazole</v>
          </cell>
          <cell r="AI3" t="str">
            <v>Nalidixic Acid</v>
          </cell>
          <cell r="AJ3" t="str">
            <v>N-desmethylazithromycin</v>
          </cell>
          <cell r="AK3" t="str">
            <v>Norfloxacin</v>
          </cell>
          <cell r="AL3" t="str">
            <v>Ofloxacin</v>
          </cell>
          <cell r="AM3" t="str">
            <v>Ormetoprim</v>
          </cell>
          <cell r="AN3" t="str">
            <v>Ornidazole</v>
          </cell>
          <cell r="AO3" t="str">
            <v>Oxolinic Acid</v>
          </cell>
          <cell r="AP3" t="str">
            <v>Oxytetracycline</v>
          </cell>
          <cell r="AQ3" t="str">
            <v>Roxithromycin</v>
          </cell>
          <cell r="AR3" t="str">
            <v>Sarafloxacin</v>
          </cell>
          <cell r="AS3" t="str">
            <v>Sulfadiazine</v>
          </cell>
          <cell r="AT3" t="str">
            <v>Sulfadimethoxime</v>
          </cell>
          <cell r="AU3" t="str">
            <v>Sulfadoxine</v>
          </cell>
          <cell r="AV3" t="str">
            <v>Sulfachlorpyridazine</v>
          </cell>
          <cell r="AW3" t="str">
            <v>Sulfamerazine</v>
          </cell>
          <cell r="AX3" t="str">
            <v>Sulfamethazine</v>
          </cell>
          <cell r="AY3" t="str">
            <v>Sulfamethizole</v>
          </cell>
          <cell r="AZ3" t="str">
            <v>Sulfamethoxazole</v>
          </cell>
          <cell r="BA3" t="str">
            <v>Sulfamethoxypyridazine</v>
          </cell>
          <cell r="BB3" t="str">
            <v>Sulfamonomethoxine</v>
          </cell>
          <cell r="BC3" t="str">
            <v>Sulfamoxol</v>
          </cell>
          <cell r="BD3" t="str">
            <v>Sulfanilamide</v>
          </cell>
          <cell r="BE3" t="str">
            <v>Sulfapyridine</v>
          </cell>
          <cell r="BF3" t="str">
            <v>Sulfaquinoxaline</v>
          </cell>
          <cell r="BG3" t="str">
            <v>Sulfathiazole</v>
          </cell>
          <cell r="BH3" t="str">
            <v>Sulfisoxazole</v>
          </cell>
          <cell r="BI3" t="str">
            <v>Streptomycin</v>
          </cell>
          <cell r="BJ3" t="str">
            <v>Tetracycline</v>
          </cell>
          <cell r="BK3" t="str">
            <v>Tiamulin</v>
          </cell>
          <cell r="BL3" t="str">
            <v>Trimethoprim</v>
          </cell>
          <cell r="BM3" t="str">
            <v>Tylosin</v>
          </cell>
          <cell r="BN3" t="str">
            <v>Vancomycin</v>
          </cell>
          <cell r="BO3" t="str">
            <v>Clindamycin sulfoxide</v>
          </cell>
        </row>
        <row r="4">
          <cell r="B4" t="str">
            <v>1_VF</v>
          </cell>
        </row>
      </sheetData>
      <sheetData sheetId="1"/>
      <sheetData sheetId="2"/>
      <sheetData sheetId="3">
        <row r="3">
          <cell r="A3" t="str">
            <v>atb</v>
          </cell>
        </row>
      </sheetData>
      <sheetData sheetId="4"/>
      <sheetData sheetId="5"/>
      <sheetData sheetId="6"/>
      <sheetData sheetId="7"/>
      <sheetData sheetId="8"/>
      <sheetData sheetId="9"/>
      <sheetData sheetId="10"/>
      <sheetData sheetId="11">
        <row r="8">
          <cell r="B8" t="str">
            <v>REG</v>
          </cell>
        </row>
        <row r="9">
          <cell r="B9" t="str">
            <v>REG</v>
          </cell>
        </row>
        <row r="10">
          <cell r="B10" t="str">
            <v>REG</v>
          </cell>
        </row>
        <row r="11">
          <cell r="B11" t="str">
            <v>REG</v>
          </cell>
        </row>
        <row r="12">
          <cell r="B12" t="str">
            <v>REG</v>
          </cell>
        </row>
        <row r="13">
          <cell r="B13" t="str">
            <v>REG</v>
          </cell>
        </row>
        <row r="14">
          <cell r="B14" t="str">
            <v>REG</v>
          </cell>
        </row>
        <row r="15">
          <cell r="B15" t="str">
            <v>REG</v>
          </cell>
        </row>
        <row r="16">
          <cell r="B16" t="str">
            <v>REG</v>
          </cell>
        </row>
        <row r="17">
          <cell r="B17" t="str">
            <v>REG</v>
          </cell>
        </row>
        <row r="18">
          <cell r="B18" t="str">
            <v>REG</v>
          </cell>
        </row>
        <row r="19">
          <cell r="B19" t="str">
            <v>REG</v>
          </cell>
        </row>
        <row r="20">
          <cell r="B20" t="str">
            <v>REG</v>
          </cell>
        </row>
        <row r="21">
          <cell r="B21" t="str">
            <v>REG</v>
          </cell>
        </row>
        <row r="22">
          <cell r="B22" t="str">
            <v>REG</v>
          </cell>
        </row>
        <row r="23">
          <cell r="B23" t="str">
            <v>REG</v>
          </cell>
        </row>
        <row r="24">
          <cell r="B24" t="str">
            <v>REG</v>
          </cell>
        </row>
        <row r="25">
          <cell r="B25" t="str">
            <v>REG</v>
          </cell>
        </row>
        <row r="26">
          <cell r="B26" t="str">
            <v>REG</v>
          </cell>
        </row>
        <row r="27">
          <cell r="B27" t="str">
            <v>REG</v>
          </cell>
        </row>
        <row r="28">
          <cell r="B28" t="str">
            <v>REG</v>
          </cell>
        </row>
        <row r="29">
          <cell r="B29" t="str">
            <v>REG</v>
          </cell>
        </row>
        <row r="30">
          <cell r="B30" t="str">
            <v>REG</v>
          </cell>
        </row>
        <row r="31">
          <cell r="B31" t="str">
            <v>REG</v>
          </cell>
        </row>
        <row r="32">
          <cell r="B32" t="str">
            <v>STD</v>
          </cell>
        </row>
        <row r="33">
          <cell r="B33" t="str">
            <v>STD</v>
          </cell>
        </row>
        <row r="34">
          <cell r="B34" t="str">
            <v>STD</v>
          </cell>
        </row>
        <row r="35">
          <cell r="B35" t="str">
            <v>STD</v>
          </cell>
        </row>
        <row r="36">
          <cell r="B36" t="str">
            <v>STD</v>
          </cell>
        </row>
        <row r="37">
          <cell r="B37" t="str">
            <v>STD</v>
          </cell>
        </row>
        <row r="38">
          <cell r="B38" t="str">
            <v>STD</v>
          </cell>
        </row>
        <row r="39">
          <cell r="B39" t="str">
            <v>STD</v>
          </cell>
        </row>
        <row r="40">
          <cell r="B40" t="str">
            <v>STD</v>
          </cell>
        </row>
        <row r="43">
          <cell r="B43" t="str">
            <v>Analytik:</v>
          </cell>
        </row>
        <row r="44">
          <cell r="B44" t="str">
            <v>Datum:</v>
          </cell>
        </row>
        <row r="45">
          <cell r="B45" t="str">
            <v>-MB</v>
          </cell>
        </row>
        <row r="46">
          <cell r="B46" t="str">
            <v>Hodnoty zkopírovány</v>
          </cell>
        </row>
        <row r="49">
          <cell r="B49" t="str">
            <v>navážka (g)</v>
          </cell>
        </row>
        <row r="50">
          <cell r="B50">
            <v>2</v>
          </cell>
        </row>
        <row r="51">
          <cell r="B51">
            <v>2</v>
          </cell>
        </row>
        <row r="52">
          <cell r="B52">
            <v>2</v>
          </cell>
        </row>
        <row r="53">
          <cell r="B53">
            <v>2</v>
          </cell>
        </row>
        <row r="54">
          <cell r="B54">
            <v>2</v>
          </cell>
        </row>
        <row r="55">
          <cell r="B55">
            <v>2</v>
          </cell>
        </row>
        <row r="56">
          <cell r="B56">
            <v>2</v>
          </cell>
        </row>
        <row r="57">
          <cell r="B57">
            <v>2</v>
          </cell>
        </row>
        <row r="58">
          <cell r="B58">
            <v>2</v>
          </cell>
        </row>
        <row r="59">
          <cell r="B59">
            <v>2</v>
          </cell>
        </row>
        <row r="60">
          <cell r="B60">
            <v>2</v>
          </cell>
        </row>
        <row r="61">
          <cell r="B61">
            <v>2</v>
          </cell>
        </row>
        <row r="62">
          <cell r="B62">
            <v>2</v>
          </cell>
        </row>
        <row r="63">
          <cell r="B63">
            <v>2</v>
          </cell>
        </row>
        <row r="64">
          <cell r="B64">
            <v>2</v>
          </cell>
        </row>
      </sheetData>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stroj1"/>
      <sheetName val="RU"/>
      <sheetName val="PCB-OIL"/>
      <sheetName val="Settings"/>
      <sheetName val="RU_FID03"/>
      <sheetName val="FID07"/>
      <sheetName val="FID08"/>
      <sheetName val="FID14"/>
      <sheetName val="FID15"/>
      <sheetName val="PCB"/>
      <sheetName val="PCB2"/>
      <sheetName val="CLARITY"/>
      <sheetName val="Analyst"/>
      <sheetName val="výsledky reportované"/>
      <sheetName val="Vyteznost"/>
      <sheetName val="Metody"/>
      <sheetName val="Pomer iontu"/>
      <sheetName val="PCB_faktory"/>
    </sheetNames>
    <sheetDataSet>
      <sheetData sheetId="0">
        <row r="3">
          <cell r="C3" t="str">
            <v>4-acetamidoantipyrine-D3</v>
          </cell>
          <cell r="D3" t="str">
            <v>Amoxicillin D4</v>
          </cell>
          <cell r="E3" t="str">
            <v>Atrazine D5</v>
          </cell>
          <cell r="F3" t="str">
            <v>Azithromycin D3</v>
          </cell>
          <cell r="G3" t="str">
            <v>Carbamazepine D10</v>
          </cell>
          <cell r="H3" t="str">
            <v>Carbendazim D4</v>
          </cell>
          <cell r="I3" t="str">
            <v>Ciprofloxacin D8</v>
          </cell>
          <cell r="J3" t="str">
            <v>Erythromycin D3</v>
          </cell>
          <cell r="K3" t="str">
            <v>Naproxen 13C D3</v>
          </cell>
          <cell r="L3" t="str">
            <v>Noreethindrone D6</v>
          </cell>
          <cell r="M3" t="str">
            <v>Penicillin G D7</v>
          </cell>
          <cell r="N3" t="str">
            <v>Sulfamethoxazole D4</v>
          </cell>
          <cell r="O3" t="str">
            <v>Tebuconazole D6</v>
          </cell>
          <cell r="P3" t="str">
            <v>Tetracycline D6</v>
          </cell>
          <cell r="Q3" t="str">
            <v>Amoxicillin</v>
          </cell>
          <cell r="R3" t="str">
            <v>Azithromycin</v>
          </cell>
          <cell r="S3" t="str">
            <v>Benzylpenicillin</v>
          </cell>
          <cell r="T3" t="str">
            <v>Ciprofloxacin</v>
          </cell>
          <cell r="U3" t="str">
            <v>Clarithromycin</v>
          </cell>
          <cell r="V3" t="str">
            <v>Clindamycin</v>
          </cell>
          <cell r="W3" t="str">
            <v>Cloxacillin</v>
          </cell>
          <cell r="X3" t="str">
            <v>Doxycycline</v>
          </cell>
          <cell r="Y3" t="str">
            <v>Enoxacin</v>
          </cell>
          <cell r="Z3" t="str">
            <v>Enrofloxacin</v>
          </cell>
          <cell r="AA3" t="str">
            <v>Erythromycin</v>
          </cell>
          <cell r="AB3" t="str">
            <v>Flumequine</v>
          </cell>
          <cell r="AC3" t="str">
            <v>Chloramphenicol</v>
          </cell>
          <cell r="AD3" t="str">
            <v>Chlortetracycline</v>
          </cell>
          <cell r="AE3" t="str">
            <v>Lincomycin</v>
          </cell>
          <cell r="AF3" t="str">
            <v>Lomefloxacin</v>
          </cell>
          <cell r="AG3" t="str">
            <v>Metacycline</v>
          </cell>
          <cell r="AH3" t="str">
            <v>Metronidazole</v>
          </cell>
          <cell r="AI3" t="str">
            <v>Nalidixic Acid</v>
          </cell>
          <cell r="AJ3" t="str">
            <v>N-desmethylazithromycin</v>
          </cell>
          <cell r="AK3" t="str">
            <v>Norfloxacin</v>
          </cell>
          <cell r="AL3" t="str">
            <v>Ofloxacin</v>
          </cell>
          <cell r="AM3" t="str">
            <v>Ormetoprim</v>
          </cell>
          <cell r="AN3" t="str">
            <v>Ornidazole</v>
          </cell>
          <cell r="AO3" t="str">
            <v>Oxolinic Acid</v>
          </cell>
          <cell r="AP3" t="str">
            <v>Oxytetracycline</v>
          </cell>
          <cell r="AQ3" t="str">
            <v>Roxithromycin</v>
          </cell>
          <cell r="AR3" t="str">
            <v>Sarafloxacin</v>
          </cell>
          <cell r="AS3" t="str">
            <v>Sulfadiazine</v>
          </cell>
          <cell r="AT3" t="str">
            <v>Sulfadimethoxime</v>
          </cell>
          <cell r="AU3" t="str">
            <v>Sulfadoxine</v>
          </cell>
          <cell r="AV3" t="str">
            <v>Sulfachlorpyridazine</v>
          </cell>
          <cell r="AW3" t="str">
            <v>Sulfamerazine</v>
          </cell>
          <cell r="AX3" t="str">
            <v>Sulfamethazine</v>
          </cell>
          <cell r="AY3" t="str">
            <v>Sulfamethizole</v>
          </cell>
          <cell r="AZ3" t="str">
            <v>Sulfamethoxazole</v>
          </cell>
          <cell r="BA3" t="str">
            <v>Sulfamethoxypyridazine</v>
          </cell>
          <cell r="BB3" t="str">
            <v>Sulfamonomethoxine</v>
          </cell>
          <cell r="BC3" t="str">
            <v>Sulfamoxol</v>
          </cell>
          <cell r="BD3" t="str">
            <v>Sulfanilamide</v>
          </cell>
          <cell r="BE3" t="str">
            <v>Sulfapyridine</v>
          </cell>
          <cell r="BF3" t="str">
            <v>Sulfaquinoxaline</v>
          </cell>
          <cell r="BG3" t="str">
            <v>Sulfathiazole</v>
          </cell>
          <cell r="BH3" t="str">
            <v>Sulfisoxazole</v>
          </cell>
          <cell r="BI3" t="str">
            <v>Streptomycin</v>
          </cell>
          <cell r="BJ3" t="str">
            <v>Tetracycline</v>
          </cell>
          <cell r="BK3" t="str">
            <v>Tiamulin</v>
          </cell>
          <cell r="BL3" t="str">
            <v>Trimethoprim</v>
          </cell>
          <cell r="BM3" t="str">
            <v>Tylosin</v>
          </cell>
          <cell r="BN3" t="str">
            <v>Vancomycin</v>
          </cell>
          <cell r="BO3" t="str">
            <v>Clindamycin sulfoxide</v>
          </cell>
        </row>
        <row r="4">
          <cell r="B4" t="str">
            <v>1_VF</v>
          </cell>
        </row>
      </sheetData>
      <sheetData sheetId="1"/>
      <sheetData sheetId="2"/>
      <sheetData sheetId="3">
        <row r="3">
          <cell r="A3" t="str">
            <v>atb</v>
          </cell>
        </row>
      </sheetData>
      <sheetData sheetId="4"/>
      <sheetData sheetId="5"/>
      <sheetData sheetId="6"/>
      <sheetData sheetId="7"/>
      <sheetData sheetId="8"/>
      <sheetData sheetId="9"/>
      <sheetData sheetId="10"/>
      <sheetData sheetId="11">
        <row r="8">
          <cell r="B8" t="str">
            <v>REG</v>
          </cell>
        </row>
        <row r="9">
          <cell r="B9" t="str">
            <v>REG</v>
          </cell>
        </row>
        <row r="10">
          <cell r="B10" t="str">
            <v>REG</v>
          </cell>
        </row>
        <row r="11">
          <cell r="B11" t="str">
            <v>REG</v>
          </cell>
        </row>
        <row r="12">
          <cell r="B12" t="str">
            <v>REG</v>
          </cell>
        </row>
        <row r="13">
          <cell r="B13" t="str">
            <v>REG</v>
          </cell>
        </row>
        <row r="14">
          <cell r="B14" t="str">
            <v>REG</v>
          </cell>
        </row>
        <row r="15">
          <cell r="B15" t="str">
            <v>REG</v>
          </cell>
        </row>
        <row r="16">
          <cell r="B16" t="str">
            <v>REG</v>
          </cell>
        </row>
        <row r="17">
          <cell r="B17" t="str">
            <v>REG</v>
          </cell>
        </row>
        <row r="18">
          <cell r="B18" t="str">
            <v>REG</v>
          </cell>
        </row>
        <row r="19">
          <cell r="B19" t="str">
            <v>REG</v>
          </cell>
        </row>
        <row r="20">
          <cell r="B20" t="str">
            <v>REG</v>
          </cell>
        </row>
        <row r="21">
          <cell r="B21" t="str">
            <v>REG</v>
          </cell>
        </row>
        <row r="22">
          <cell r="B22" t="str">
            <v>REG</v>
          </cell>
        </row>
        <row r="23">
          <cell r="B23" t="str">
            <v>REG</v>
          </cell>
        </row>
        <row r="24">
          <cell r="B24" t="str">
            <v>REG</v>
          </cell>
        </row>
        <row r="25">
          <cell r="B25" t="str">
            <v>REG</v>
          </cell>
        </row>
        <row r="26">
          <cell r="B26" t="str">
            <v>REG</v>
          </cell>
        </row>
        <row r="27">
          <cell r="B27" t="str">
            <v>REG</v>
          </cell>
        </row>
        <row r="28">
          <cell r="B28" t="str">
            <v>REG</v>
          </cell>
        </row>
        <row r="29">
          <cell r="B29" t="str">
            <v>REG</v>
          </cell>
        </row>
        <row r="30">
          <cell r="B30" t="str">
            <v>REG</v>
          </cell>
        </row>
        <row r="31">
          <cell r="B31" t="str">
            <v>REG</v>
          </cell>
        </row>
        <row r="32">
          <cell r="B32" t="str">
            <v>STD</v>
          </cell>
        </row>
        <row r="33">
          <cell r="B33" t="str">
            <v>STD</v>
          </cell>
        </row>
        <row r="34">
          <cell r="B34" t="str">
            <v>STD</v>
          </cell>
        </row>
        <row r="35">
          <cell r="B35" t="str">
            <v>STD</v>
          </cell>
        </row>
        <row r="36">
          <cell r="B36" t="str">
            <v>STD</v>
          </cell>
        </row>
        <row r="37">
          <cell r="B37" t="str">
            <v>STD</v>
          </cell>
        </row>
        <row r="38">
          <cell r="B38" t="str">
            <v>STD</v>
          </cell>
        </row>
        <row r="39">
          <cell r="B39" t="str">
            <v>STD</v>
          </cell>
        </row>
        <row r="40">
          <cell r="B40" t="str">
            <v>STD</v>
          </cell>
        </row>
        <row r="43">
          <cell r="B43" t="str">
            <v>Analytik:</v>
          </cell>
        </row>
        <row r="44">
          <cell r="B44" t="str">
            <v>Datum:</v>
          </cell>
        </row>
        <row r="45">
          <cell r="B45" t="str">
            <v>-MB</v>
          </cell>
        </row>
        <row r="46">
          <cell r="B46" t="str">
            <v>Hodnoty zkopírovány</v>
          </cell>
        </row>
        <row r="49">
          <cell r="B49" t="str">
            <v>navážka (g)</v>
          </cell>
        </row>
        <row r="50">
          <cell r="B50">
            <v>2</v>
          </cell>
        </row>
        <row r="51">
          <cell r="B51">
            <v>2</v>
          </cell>
        </row>
        <row r="52">
          <cell r="B52">
            <v>2</v>
          </cell>
        </row>
        <row r="53">
          <cell r="B53">
            <v>2</v>
          </cell>
        </row>
        <row r="54">
          <cell r="B54">
            <v>2</v>
          </cell>
        </row>
        <row r="55">
          <cell r="B55">
            <v>2</v>
          </cell>
        </row>
        <row r="56">
          <cell r="B56">
            <v>2</v>
          </cell>
        </row>
        <row r="57">
          <cell r="B57">
            <v>2</v>
          </cell>
        </row>
        <row r="58">
          <cell r="B58">
            <v>2</v>
          </cell>
        </row>
        <row r="59">
          <cell r="B59">
            <v>2</v>
          </cell>
        </row>
        <row r="60">
          <cell r="B60">
            <v>2</v>
          </cell>
        </row>
        <row r="61">
          <cell r="B61">
            <v>2</v>
          </cell>
        </row>
        <row r="62">
          <cell r="B62">
            <v>2</v>
          </cell>
        </row>
        <row r="63">
          <cell r="B63">
            <v>2</v>
          </cell>
        </row>
        <row r="64">
          <cell r="B64">
            <v>2</v>
          </cell>
        </row>
      </sheetData>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stroj1"/>
      <sheetName val="PCB-OIL"/>
      <sheetName val="Settings"/>
      <sheetName val="RU"/>
      <sheetName val="RU_FID03"/>
      <sheetName val="FID07"/>
      <sheetName val="FID08"/>
      <sheetName val="FID14"/>
      <sheetName val="FID15"/>
      <sheetName val="PCB"/>
      <sheetName val="PCB2"/>
      <sheetName val="CLARITY"/>
      <sheetName val="Analyst"/>
      <sheetName val="Vyteznost"/>
      <sheetName val="Metody"/>
      <sheetName val="Pomer iontu"/>
      <sheetName val="PCB_faktory"/>
    </sheetNames>
    <sheetDataSet>
      <sheetData sheetId="0">
        <row r="3">
          <cell r="C3" t="str">
            <v>4-acetamidoantipyrine-D3</v>
          </cell>
          <cell r="D3" t="str">
            <v>Amoxicillin D4</v>
          </cell>
          <cell r="E3" t="str">
            <v>Atrazine D5</v>
          </cell>
          <cell r="F3" t="str">
            <v>Atrazine-desisopropyl D5</v>
          </cell>
          <cell r="G3" t="str">
            <v>Azithromycin D3</v>
          </cell>
          <cell r="H3" t="str">
            <v>Caffeine 13C</v>
          </cell>
          <cell r="I3" t="str">
            <v>Carbamazepine D10</v>
          </cell>
          <cell r="J3" t="str">
            <v>Carbendazim D4</v>
          </cell>
          <cell r="K3" t="str">
            <v>Ciprofloxacin D8</v>
          </cell>
          <cell r="L3" t="str">
            <v>Citalopram D6</v>
          </cell>
          <cell r="M3" t="str">
            <v>Diazinon D10</v>
          </cell>
          <cell r="N3" t="str">
            <v>Erythromycin D3</v>
          </cell>
          <cell r="O3" t="str">
            <v>Iohexol D5</v>
          </cell>
          <cell r="P3" t="str">
            <v>Iomeprol D3</v>
          </cell>
          <cell r="Q3" t="str">
            <v>Iopamidol D3</v>
          </cell>
          <cell r="R3" t="str">
            <v>Iopromide D3</v>
          </cell>
          <cell r="S3" t="str">
            <v>Metformin D6</v>
          </cell>
          <cell r="T3" t="str">
            <v>Methiocarb D3</v>
          </cell>
          <cell r="U3" t="str">
            <v>Metolachlor D6</v>
          </cell>
          <cell r="V3" t="str">
            <v>Naproxen 13C D3</v>
          </cell>
          <cell r="W3" t="str">
            <v>Noreethindrone D6</v>
          </cell>
          <cell r="X3" t="str">
            <v>Phosalone D10</v>
          </cell>
          <cell r="Y3" t="str">
            <v>Penicillin G D7</v>
          </cell>
          <cell r="Z3" t="str">
            <v>Quizalofop D3</v>
          </cell>
          <cell r="AA3" t="str">
            <v>Sertraline D3</v>
          </cell>
          <cell r="AB3" t="str">
            <v>Sulfamethoxazole D4</v>
          </cell>
          <cell r="AC3" t="str">
            <v>Tebuconazole D6</v>
          </cell>
          <cell r="AD3" t="str">
            <v>Tetracycline D6</v>
          </cell>
          <cell r="AE3" t="str">
            <v>Carbamazepin 10,11-dihydroxy</v>
          </cell>
          <cell r="AF3" t="str">
            <v>Carbamazepin 10,11-dihydro-10-hydroxy</v>
          </cell>
          <cell r="AG3" t="str">
            <v>2-Hydroxy Carbamazepine</v>
          </cell>
          <cell r="AH3" t="str">
            <v>3-Hydroxy Carbamazepine</v>
          </cell>
          <cell r="AI3" t="str">
            <v>4-acetamidoantipyrine</v>
          </cell>
          <cell r="AJ3" t="str">
            <v>4-formylaminoantipyrine</v>
          </cell>
          <cell r="AK3" t="str">
            <v>10,11-Dihydrocarbamazepine</v>
          </cell>
          <cell r="AL3" t="str">
            <v>4-hydroxydiclofenac</v>
          </cell>
          <cell r="AM3" t="str">
            <v>Acebutolol</v>
          </cell>
          <cell r="AN3" t="str">
            <v>Alfuzosin</v>
          </cell>
          <cell r="AO3" t="str">
            <v>Amitriptyline</v>
          </cell>
          <cell r="AP3" t="str">
            <v>Amoxicillin</v>
          </cell>
          <cell r="AQ3" t="str">
            <v>Anastrozole</v>
          </cell>
          <cell r="AR3" t="str">
            <v>Atenolol</v>
          </cell>
          <cell r="AS3" t="str">
            <v>Atorvastatin</v>
          </cell>
          <cell r="AT3" t="str">
            <v>Azathioprine</v>
          </cell>
          <cell r="AU3" t="str">
            <v>Azithromycin</v>
          </cell>
          <cell r="AV3" t="str">
            <v>Benzylpenicillin</v>
          </cell>
          <cell r="AW3" t="str">
            <v>Bezafibrate</v>
          </cell>
          <cell r="AX3" t="str">
            <v>Bisoprolol</v>
          </cell>
          <cell r="AY3" t="str">
            <v>Buprenorphine</v>
          </cell>
          <cell r="AZ3" t="str">
            <v>Butorphanol</v>
          </cell>
          <cell r="BA3" t="str">
            <v>Caffeine</v>
          </cell>
          <cell r="BB3" t="str">
            <v>Capecitabine</v>
          </cell>
          <cell r="BC3" t="str">
            <v>Carbamazepine</v>
          </cell>
          <cell r="BD3" t="str">
            <v>Carbamazepine 10,11-epoxide</v>
          </cell>
          <cell r="BE3" t="str">
            <v>Celiprolol</v>
          </cell>
          <cell r="BF3" t="str">
            <v>Chlortetracycline</v>
          </cell>
          <cell r="BG3" t="str">
            <v>Ciprofloxacin</v>
          </cell>
          <cell r="BH3" t="str">
            <v>Citalopram</v>
          </cell>
          <cell r="BI3" t="str">
            <v>Clarithromycin</v>
          </cell>
          <cell r="BJ3" t="str">
            <v>Climbazole</v>
          </cell>
          <cell r="BK3" t="str">
            <v>Clindamycin</v>
          </cell>
          <cell r="BL3" t="str">
            <v>Clonazepam</v>
          </cell>
          <cell r="BM3" t="str">
            <v>Cloxacillin</v>
          </cell>
          <cell r="BN3" t="str">
            <v>Colchicin</v>
          </cell>
          <cell r="BO3" t="str">
            <v>Cotinine</v>
          </cell>
          <cell r="BP3" t="str">
            <v>Cyclobenzaprine</v>
          </cell>
          <cell r="BQ3" t="str">
            <v>Cyclophosphamide</v>
          </cell>
          <cell r="BR3" t="str">
            <v>Amidotrizoic Acid</v>
          </cell>
          <cell r="BS3" t="str">
            <v>Diazepam</v>
          </cell>
          <cell r="BT3" t="str">
            <v>Diltiazem</v>
          </cell>
          <cell r="BU3" t="str">
            <v>Disopyramide</v>
          </cell>
          <cell r="BV3" t="str">
            <v>DMS</v>
          </cell>
          <cell r="BW3" t="str">
            <v>Doxycycline</v>
          </cell>
          <cell r="BX3" t="str">
            <v>ERY-H2O</v>
          </cell>
          <cell r="BY3" t="str">
            <v>Enalapril</v>
          </cell>
          <cell r="BZ3" t="str">
            <v>Enoxacin</v>
          </cell>
          <cell r="CA3" t="str">
            <v>Enrofloxacin</v>
          </cell>
          <cell r="CB3" t="str">
            <v>Eprosartan</v>
          </cell>
          <cell r="CC3" t="str">
            <v>Erythromycin</v>
          </cell>
          <cell r="CD3" t="str">
            <v>Fexofenadine</v>
          </cell>
          <cell r="CE3" t="str">
            <v>Fluconazole</v>
          </cell>
          <cell r="CF3" t="str">
            <v>Flumequine</v>
          </cell>
          <cell r="CG3" t="str">
            <v>Fluoxetine</v>
          </cell>
          <cell r="CH3" t="str">
            <v>Gabapentin</v>
          </cell>
          <cell r="CI3" t="str">
            <v>Galantamin</v>
          </cell>
          <cell r="CJ3" t="str">
            <v>Glimepirid</v>
          </cell>
          <cell r="CK3" t="str">
            <v>Ifosfamide</v>
          </cell>
          <cell r="CL3" t="str">
            <v>Indomethacin</v>
          </cell>
          <cell r="CM3" t="str">
            <v>Iohexol</v>
          </cell>
          <cell r="CN3" t="str">
            <v>Iomeprol</v>
          </cell>
          <cell r="CO3" t="str">
            <v>Iopamidol</v>
          </cell>
          <cell r="CP3" t="str">
            <v>Iopromide</v>
          </cell>
          <cell r="CQ3" t="str">
            <v>Irbesartan</v>
          </cell>
          <cell r="CR3" t="str">
            <v>Ketoprofen</v>
          </cell>
          <cell r="CS3" t="str">
            <v>Lamotrigine</v>
          </cell>
          <cell r="CT3" t="str">
            <v>Lincomycin</v>
          </cell>
          <cell r="CU3" t="str">
            <v>Lomefloxacin</v>
          </cell>
          <cell r="CV3" t="str">
            <v>Loperamide</v>
          </cell>
          <cell r="CW3" t="str">
            <v>Losartan</v>
          </cell>
          <cell r="CX3" t="str">
            <v>Lovastatin</v>
          </cell>
          <cell r="CY3" t="str">
            <v>Meloxicam</v>
          </cell>
          <cell r="CZ3" t="str">
            <v>Memantine</v>
          </cell>
          <cell r="DA3" t="str">
            <v>Metacycline</v>
          </cell>
          <cell r="DB3" t="str">
            <v>Metformin</v>
          </cell>
          <cell r="DC3" t="str">
            <v>Methotrexate</v>
          </cell>
          <cell r="DD3" t="str">
            <v>Metoprolol</v>
          </cell>
          <cell r="DE3" t="str">
            <v>Metronidazole</v>
          </cell>
          <cell r="DF3" t="str">
            <v>Mitrazapine</v>
          </cell>
          <cell r="DG3" t="str">
            <v>Mycophenolate Mofetil</v>
          </cell>
          <cell r="DH3" t="str">
            <v>Nalidixic Acid</v>
          </cell>
          <cell r="DI3" t="str">
            <v>Naproxen</v>
          </cell>
          <cell r="DJ3" t="str">
            <v>Norfloxacin</v>
          </cell>
          <cell r="DK3" t="str">
            <v>Nor-Verapamil</v>
          </cell>
          <cell r="DL3" t="str">
            <v>Omeprazol</v>
          </cell>
          <cell r="DM3" t="str">
            <v>Ofloxacin</v>
          </cell>
          <cell r="DN3" t="str">
            <v>Ormetoprim</v>
          </cell>
          <cell r="DO3" t="str">
            <v>Ornidazole</v>
          </cell>
          <cell r="DP3" t="str">
            <v>Oxazepam</v>
          </cell>
          <cell r="DQ3" t="str">
            <v>Oxcarbazepine</v>
          </cell>
          <cell r="DR3" t="str">
            <v>Oxolinic Acid</v>
          </cell>
          <cell r="DS3" t="str">
            <v>Oxypurinol</v>
          </cell>
          <cell r="DT3" t="str">
            <v>Oxytetracycline</v>
          </cell>
          <cell r="DU3" t="str">
            <v>Paclitaxel</v>
          </cell>
          <cell r="DV3" t="str">
            <v>Paracetamol (Acetaminophen)</v>
          </cell>
          <cell r="DW3" t="str">
            <v>Paraxanthine</v>
          </cell>
          <cell r="DX3" t="str">
            <v>Phenazone (Antipyrine)</v>
          </cell>
          <cell r="DY3" t="str">
            <v>Piroxicam</v>
          </cell>
          <cell r="DZ3" t="str">
            <v>Primidone</v>
          </cell>
          <cell r="EA3" t="str">
            <v>Propranolol</v>
          </cell>
          <cell r="EB3" t="str">
            <v>Ranitidine</v>
          </cell>
          <cell r="EC3" t="str">
            <v>Roxithromycin</v>
          </cell>
          <cell r="ED3" t="str">
            <v>Salbutamol</v>
          </cell>
          <cell r="EE3" t="str">
            <v>Sarafloxacin</v>
          </cell>
          <cell r="EF3" t="str">
            <v>Sertraline</v>
          </cell>
          <cell r="EG3" t="str">
            <v>Simvastatin</v>
          </cell>
          <cell r="EH3" t="str">
            <v>Sotalol</v>
          </cell>
          <cell r="EI3" t="str">
            <v>Sulfachlorpyridazine</v>
          </cell>
          <cell r="EJ3" t="str">
            <v>Sulfadiazine</v>
          </cell>
          <cell r="EK3" t="str">
            <v>Sulfamerazine</v>
          </cell>
          <cell r="EL3" t="str">
            <v>Sulfamethazine</v>
          </cell>
          <cell r="EM3" t="str">
            <v>Sulfamethizole</v>
          </cell>
          <cell r="EN3" t="str">
            <v>Sulfamethoxazole</v>
          </cell>
          <cell r="EO3" t="str">
            <v>Sulfamethoxypyridazine</v>
          </cell>
          <cell r="EP3" t="str">
            <v>Sulfamonomethoxine</v>
          </cell>
          <cell r="EQ3" t="str">
            <v>Sulfanilamide</v>
          </cell>
          <cell r="ER3" t="str">
            <v>Sulfapyridine</v>
          </cell>
          <cell r="ES3" t="str">
            <v>Sulfathiazole</v>
          </cell>
          <cell r="ET3" t="str">
            <v>Telmisartan</v>
          </cell>
          <cell r="EU3" t="str">
            <v>Terbutaline</v>
          </cell>
          <cell r="EV3" t="str">
            <v>Tetracycline</v>
          </cell>
          <cell r="EW3" t="str">
            <v>Thebain</v>
          </cell>
          <cell r="EX3" t="str">
            <v>Tiamulin</v>
          </cell>
          <cell r="EY3" t="str">
            <v>Tramadol</v>
          </cell>
          <cell r="EZ3" t="str">
            <v>Triclocarban</v>
          </cell>
          <cell r="FA3" t="str">
            <v>Trimethoprim</v>
          </cell>
          <cell r="FB3" t="str">
            <v>Valsartan</v>
          </cell>
          <cell r="FC3" t="str">
            <v>Valsartan Acid</v>
          </cell>
          <cell r="FD3" t="str">
            <v>Vancomycin</v>
          </cell>
          <cell r="FE3" t="str">
            <v>Venlafaxine</v>
          </cell>
          <cell r="FF3" t="str">
            <v>Verapamil</v>
          </cell>
          <cell r="FG3" t="str">
            <v>Zolpidem</v>
          </cell>
          <cell r="FH3" t="str">
            <v>Warfarin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eznam"/>
      <sheetName val="PR2558093_PES_LOR"/>
      <sheetName val="PR2558093_PHA_LOR"/>
      <sheetName val="PR2527983"/>
      <sheetName val="250312_nad LOD"/>
      <sheetName val="250312_nad LOD_ATB"/>
      <sheetName val="250312_nad LOR"/>
      <sheetName val="250312_nad LOR_ATB"/>
      <sheetName val="PR2532525"/>
      <sheetName val="250319_nad LOD"/>
      <sheetName val="250319_nad LOD_ATB"/>
      <sheetName val="250319_nad LOR"/>
      <sheetName val="250319_nad LOR_ATB"/>
      <sheetName val="PR2536105"/>
      <sheetName val="PR2536105_nad LOD"/>
      <sheetName val="PR2536105_nad LOD_ATB"/>
      <sheetName val="PR2536105_nad LOR"/>
      <sheetName val="PR2536105_nad LOR_ATB"/>
      <sheetName val="PR2539021"/>
      <sheetName val="PR2539021_nad LOD"/>
      <sheetName val="PR2539021_nad LOD_ATB"/>
      <sheetName val="PR2539021_nad LOR"/>
      <sheetName val="PR2539021_nad LOR_ATB"/>
      <sheetName val="PR2542383"/>
      <sheetName val="PR2542383_nad LOD"/>
      <sheetName val="PR2542383_nad LOD_ATB"/>
      <sheetName val="PR2542383_nad LOR"/>
      <sheetName val="PR2542383_nad LOR_ATB"/>
      <sheetName val="PR2549540"/>
      <sheetName val="PR2549540_nad LOR"/>
      <sheetName val="PR2554890"/>
      <sheetName val="PR2554890_nad LOR"/>
      <sheetName val="PR2558093"/>
      <sheetName val="PR2558093_nad LOR"/>
      <sheetName val="PR2561647"/>
      <sheetName val="PR2561647_nad LOR"/>
      <sheetName val="PR2573204"/>
      <sheetName val="PR2573204_nad LOR"/>
      <sheetName val="PR25B6897"/>
      <sheetName val="PR25B6897_nad LOR"/>
      <sheetName val="PR25C1985"/>
      <sheetName val="PR25C1985_nad LOR"/>
      <sheetName val="PR25C4509"/>
      <sheetName val="PR25C4509_nad LOR"/>
      <sheetName val="PR25C7903"/>
      <sheetName val="PR25C7903_nad LOR"/>
      <sheetName val="PR25D2678"/>
      <sheetName val="PR25D2678_nad LOR"/>
      <sheetName val="PR25D7509"/>
      <sheetName val="PR25D7509_nad LOR"/>
      <sheetName val="PR25E5314"/>
      <sheetName val="PR25E5314_nad LOR"/>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9B588F-85B7-4859-BD3F-9E4BC5127DE4}" name="Tabulka1" displayName="Tabulka1" ref="A6:H56" totalsRowShown="0" headerRowDxfId="107" dataDxfId="105" headerRowBorderDxfId="106" tableBorderDxfId="104" totalsRowBorderDxfId="103">
  <autoFilter ref="A6:H56" xr:uid="{B69B588F-85B7-4859-BD3F-9E4BC5127DE4}"/>
  <sortState xmlns:xlrd2="http://schemas.microsoft.com/office/spreadsheetml/2017/richdata2" ref="A7:H56">
    <sortCondition ref="A6:A56"/>
  </sortState>
  <tableColumns count="8">
    <tableColumn id="1" xr3:uid="{FDA14ABD-5980-4C20-8BEB-739EED0488BB}" name="Antibiotikum" dataDxfId="102"/>
    <tableColumn id="2" xr3:uid="{B94F8552-8155-4B50-84F0-313ACD678338}" name="Skupina" dataDxfId="101"/>
    <tableColumn id="3" xr3:uid="{A21D83B0-2734-4E41-A8E6-76650AA012D2}" name="1. kolo (léto 2024)" dataDxfId="100"/>
    <tableColumn id="4" xr3:uid="{6FA9F859-58E9-42A8-9A4A-C21FFF733632}" name="2. kolo (zima 2024)" dataDxfId="99"/>
    <tableColumn id="5" xr3:uid="{BAC9A774-77B5-4324-9322-D95BEAC5DEA9}" name="3. kolo (jaro 2025)" dataDxfId="98"/>
    <tableColumn id="6" xr3:uid="{98BFD584-43B9-4326-B8D9-887561F7FB71}" name="4. kolo (jaro 2026)" dataDxfId="97"/>
    <tableColumn id="7" xr3:uid="{53874C7F-0703-4292-BA7B-837BAFB02320}" name="2025" dataDxfId="96"/>
    <tableColumn id="8" xr3:uid="{88AC33D0-654C-4F15-A975-697FF612398E}" name="2026" dataDxfId="9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FE26E5F-5690-4B72-B24E-21E1DF8A49DB}" name="Tabulka13" displayName="Tabulka13" ref="A2:S25" totalsRowShown="0" headerRowDxfId="94" dataDxfId="93" tableBorderDxfId="92" headerRowCellStyle="Normální 2">
  <autoFilter ref="A2:S25" xr:uid="{5FE26E5F-5690-4B72-B24E-21E1DF8A49DB}"/>
  <sortState xmlns:xlrd2="http://schemas.microsoft.com/office/spreadsheetml/2017/richdata2" ref="A3:S3">
    <sortCondition ref="A2:A25"/>
  </sortState>
  <tableColumns count="19">
    <tableColumn id="1" xr3:uid="{F43CDD97-951A-4B92-808B-A2D47A785BAF}" name="Antibiotikum" dataDxfId="91"/>
    <tableColumn id="2" xr3:uid="{423F75CE-DCA4-4E83-B2D9-25D0972434A3}" name="Skupina" dataDxfId="90"/>
    <tableColumn id="3" xr3:uid="{FF0DBC2A-5128-4C8A-A1D2-FA0301106FE0}" name="01" dataDxfId="89"/>
    <tableColumn id="4" xr3:uid="{12AC2822-3C7C-43B8-AE80-927CE470596C}" name="02" dataDxfId="88"/>
    <tableColumn id="5" xr3:uid="{6C8EF112-86C9-4CC2-93D5-AF697B48F4A1}" name="03" dataDxfId="87"/>
    <tableColumn id="6" xr3:uid="{F04D83FD-5F53-4BDD-8F47-AA497AC94DC7}" name="04" dataDxfId="86"/>
    <tableColumn id="7" xr3:uid="{839B448C-06A8-4779-AA22-363EDFA4DFBE}" name="05" dataDxfId="85"/>
    <tableColumn id="8" xr3:uid="{A24566FC-7836-41C9-8207-09CBCC7AB4B0}" name="06" dataDxfId="84"/>
    <tableColumn id="9" xr3:uid="{9B485161-0BF7-4084-A73D-176270A8D6C0}" name="07" dataDxfId="83"/>
    <tableColumn id="10" xr3:uid="{D6340FB8-1421-4F05-83FB-F93732F1232D}" name="08" dataDxfId="82"/>
    <tableColumn id="11" xr3:uid="{F30902F5-571F-470E-9E8F-9F4B4C9E95E1}" name="09" dataDxfId="81"/>
    <tableColumn id="12" xr3:uid="{192AF3A2-06A3-44B6-9493-F02D1A028C1B}" name="10" dataDxfId="80"/>
    <tableColumn id="13" xr3:uid="{E1B6631D-070A-4ACC-AE66-07B0ADA2AAA7}" name="11" dataDxfId="79"/>
    <tableColumn id="14" xr3:uid="{99C7D759-3E5A-40EF-B3BA-7BE61095C1F4}" name="12" dataDxfId="78"/>
    <tableColumn id="15" xr3:uid="{3105A38F-A64D-4C7F-8261-20F07C7DEEFC}" name="13" dataDxfId="77"/>
    <tableColumn id="16" xr3:uid="{C24E34D0-5A10-4942-BCAE-335543B94AAE}" name="Počet nálezů" dataDxfId="76">
      <calculatedColumnFormula>COUNT(C3:O3)</calculatedColumnFormula>
    </tableColumn>
    <tableColumn id="17" xr3:uid="{63016A1E-9873-4676-AF10-66B38E923D82}" name="Průměr" dataDxfId="75">
      <calculatedColumnFormula>AVERAGE(C3:O3)</calculatedColumnFormula>
    </tableColumn>
    <tableColumn id="18" xr3:uid="{B156A3B2-0B35-4355-914A-9B925EBD8D4E}" name="MAX" dataDxfId="74">
      <calculatedColumnFormula>MAX(C3:O3)</calculatedColumnFormula>
    </tableColumn>
    <tableColumn id="19" xr3:uid="{0D4DC995-B5B6-488E-80F4-9AEA60918FB5}" name="Součet" dataDxfId="73">
      <calculatedColumnFormula>SUM(C3:O3)</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12226F-5E57-4489-95AC-0B03357BA8E6}" name="Tabulka5" displayName="Tabulka5" ref="A33:B54" totalsRowShown="0" headerRowDxfId="72" dataDxfId="70" headerRowBorderDxfId="71" tableBorderDxfId="69" totalsRowBorderDxfId="68">
  <autoFilter ref="A33:B54" xr:uid="{2112226F-5E57-4489-95AC-0B03357BA8E6}"/>
  <sortState xmlns:xlrd2="http://schemas.microsoft.com/office/spreadsheetml/2017/richdata2" ref="A34:B54">
    <sortCondition ref="A33:A54"/>
  </sortState>
  <tableColumns count="2">
    <tableColumn id="1" xr3:uid="{0840F6CF-3D7F-463B-B97C-BA8DD51182A4}" name="Antibiotikum" dataDxfId="67"/>
    <tableColumn id="2" xr3:uid="{E24D784B-2CD4-4B0F-B9EB-AFBF786AB650}" name="Skupina" dataDxfId="6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9DE27B-D859-451F-9496-29A3106BE08B}" name="Tabulka7" displayName="Tabulka7" ref="A2:N22" totalsRowShown="0" headerRowDxfId="65" dataDxfId="63" headerRowBorderDxfId="64" tableBorderDxfId="62" totalsRowBorderDxfId="61" headerRowCellStyle="Normální 2">
  <autoFilter ref="A2:N22" xr:uid="{C79DE27B-D859-451F-9496-29A3106BE08B}"/>
  <sortState xmlns:xlrd2="http://schemas.microsoft.com/office/spreadsheetml/2017/richdata2" ref="A3:N22">
    <sortCondition ref="A2:A22"/>
  </sortState>
  <tableColumns count="14">
    <tableColumn id="1" xr3:uid="{4553D816-06B5-484D-BA10-D3EEADD38C27}" name="Antibiotikum" dataDxfId="60" dataCellStyle="Normální 2"/>
    <tableColumn id="2" xr3:uid="{CDC9D759-2A4C-4E4F-AD55-47B09491140D}" name="Skupina" dataDxfId="59" dataCellStyle="Normální 2"/>
    <tableColumn id="3" xr3:uid="{5E316EDC-F905-47DE-8725-3BD65F8AAFF6}" name="01" dataDxfId="58" dataCellStyle="Normální 2"/>
    <tableColumn id="4" xr3:uid="{DC0B2983-F9F7-4634-AAFE-791AF8182397}" name="02" dataDxfId="57" dataCellStyle="Normální 2"/>
    <tableColumn id="5" xr3:uid="{EF543CF4-D258-4852-B531-71F153A805AC}" name="04" dataDxfId="56" dataCellStyle="Normální 2"/>
    <tableColumn id="6" xr3:uid="{1AE9ADCB-30F7-467D-A634-335BCC163A3D}" name="05" dataDxfId="55" dataCellStyle="Normální 2"/>
    <tableColumn id="7" xr3:uid="{B4E445EF-8403-416D-8902-20D3F2916F95}" name="06" dataDxfId="54" dataCellStyle="Normální 2"/>
    <tableColumn id="8" xr3:uid="{1D69EE42-D18A-4A67-B1F5-C4D2198F8047}" name="07" dataDxfId="53" dataCellStyle="Normální 2"/>
    <tableColumn id="9" xr3:uid="{0542A04D-1C30-4E61-BB08-5105ADDC66D5}" name="08" dataDxfId="52" dataCellStyle="Normální 2"/>
    <tableColumn id="10" xr3:uid="{6401A2E4-FA1C-4BA4-B249-7AA2D56F6FD0}" name="11" dataDxfId="51" dataCellStyle="Normální 2"/>
    <tableColumn id="11" xr3:uid="{C6663AEF-5BAC-4360-AD90-B953CCC2DDFB}" name="Počet nálezů" dataDxfId="50" dataCellStyle="Normální 2">
      <calculatedColumnFormula>COUNT(C3:J3)</calculatedColumnFormula>
    </tableColumn>
    <tableColumn id="12" xr3:uid="{D75B6ED0-7A3A-40BA-A17E-0FA2F8B66EB0}" name="Průměr" dataDxfId="49" dataCellStyle="Normální 2">
      <calculatedColumnFormula>AVERAGE(C3:J3)</calculatedColumnFormula>
    </tableColumn>
    <tableColumn id="13" xr3:uid="{13A6CF7D-F3AF-4F21-95BF-2AF325F8700D}" name="MAX" dataDxfId="48" dataCellStyle="Normální 2">
      <calculatedColumnFormula>MAX(C3:J3)</calculatedColumnFormula>
    </tableColumn>
    <tableColumn id="14" xr3:uid="{7BC66A66-2222-40A8-A4EF-37EF07258B9A}" name="Součet" dataDxfId="47" dataCellStyle="Normální 2">
      <calculatedColumnFormula>SUM(C3:J3)</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28BC450-69B4-4052-AA4C-BE779F30A26D}" name="Tabulka8" displayName="Tabulka8" ref="A31:B53" totalsRowShown="0" headerRowDxfId="46" dataDxfId="45" tableBorderDxfId="44" dataCellStyle="Normální 2">
  <autoFilter ref="A31:B53" xr:uid="{328BC450-69B4-4052-AA4C-BE779F30A26D}"/>
  <sortState xmlns:xlrd2="http://schemas.microsoft.com/office/spreadsheetml/2017/richdata2" ref="A32:B53">
    <sortCondition ref="A31:A53"/>
  </sortState>
  <tableColumns count="2">
    <tableColumn id="1" xr3:uid="{EF021A18-8E3E-4C63-8DD0-8C127FF3DDBA}" name="Antibiotikum" dataDxfId="43" dataCellStyle="Normální 2"/>
    <tableColumn id="2" xr3:uid="{D0C76D45-C176-4991-BB92-CDD5E43FE081}" name="Skupina" dataDxfId="42" dataCellStyle="Normální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4E45E0-499A-480C-A929-096087DA78AB}" name="Tabulka2" displayName="Tabulka2" ref="A2:K25" totalsRowShown="0" headerRowDxfId="41" dataDxfId="40" tableBorderDxfId="39" headerRowCellStyle="Normální 2">
  <autoFilter ref="A2:K25" xr:uid="{E84E45E0-499A-480C-A929-096087DA78AB}"/>
  <sortState xmlns:xlrd2="http://schemas.microsoft.com/office/spreadsheetml/2017/richdata2" ref="A3:K25">
    <sortCondition ref="A2:A25"/>
  </sortState>
  <tableColumns count="11">
    <tableColumn id="1" xr3:uid="{04FD099C-B259-429F-8C07-0B836BBF9B7D}" name="Antibiotikum" dataDxfId="38" dataCellStyle="Normální 2"/>
    <tableColumn id="2" xr3:uid="{9D8BF2F6-94E5-414B-8172-8D32D92A6408}" name="Skupina" dataDxfId="37" dataCellStyle="Normální 2"/>
    <tableColumn id="3" xr3:uid="{5EC9190B-F390-4441-BE25-9B634A4B91A2}" name="01" dataDxfId="36" dataCellStyle="Normální 2"/>
    <tableColumn id="4" xr3:uid="{4CE1BFCD-DA49-4320-9130-21C02E7197E6}" name="02" dataDxfId="35" dataCellStyle="Normální 2"/>
    <tableColumn id="5" xr3:uid="{C24CFB33-47F8-4FCF-B5FD-F0DA19C8246B}" name="06" dataDxfId="34" dataCellStyle="Normální 2"/>
    <tableColumn id="6" xr3:uid="{87911D31-74AB-4D68-A88D-C07148136462}" name="07" dataDxfId="33" dataCellStyle="Normální 2"/>
    <tableColumn id="7" xr3:uid="{B3D4CBF5-481E-40B2-9C8F-BA6AA38159ED}" name="11" dataDxfId="32" dataCellStyle="Normální 2"/>
    <tableColumn id="8" xr3:uid="{89E5584D-6929-41F3-AC2F-5D9587AE0DFA}" name="Počet nálezů" dataDxfId="31" dataCellStyle="Normální 2">
      <calculatedColumnFormula>COUNT(C3:G3)</calculatedColumnFormula>
    </tableColumn>
    <tableColumn id="9" xr3:uid="{2F69D7A1-4F09-4ED1-B71C-C75C25F82E16}" name="Průměr" dataDxfId="30" dataCellStyle="Normální 2">
      <calculatedColumnFormula>AVERAGE(C3:G3)</calculatedColumnFormula>
    </tableColumn>
    <tableColumn id="10" xr3:uid="{961DFEA2-70CE-4634-AEA8-BF17E9C8CEC6}" name="MAX" dataDxfId="29" dataCellStyle="Normální 2">
      <calculatedColumnFormula>MAX(C3:G3)</calculatedColumnFormula>
    </tableColumn>
    <tableColumn id="11" xr3:uid="{5B215120-2329-4498-B862-C1A4BA2E574D}" name="Součet" dataDxfId="28" dataCellStyle="Normální 2">
      <calculatedColumnFormula>SUM(C3:G3)</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031F407-AA64-43DE-B4F0-247F31721820}" name="Tabulka6" displayName="Tabulka6" ref="A33:B58" totalsRowShown="0" headerRowDxfId="27" dataDxfId="25" headerRowBorderDxfId="26" tableBorderDxfId="24" totalsRowBorderDxfId="23">
  <autoFilter ref="A33:B58" xr:uid="{C031F407-AA64-43DE-B4F0-247F31721820}"/>
  <sortState xmlns:xlrd2="http://schemas.microsoft.com/office/spreadsheetml/2017/richdata2" ref="A34:B58">
    <sortCondition ref="A33:A58"/>
  </sortState>
  <tableColumns count="2">
    <tableColumn id="1" xr3:uid="{649B046B-7DDB-4817-93CA-4F5971098497}" name="Antibiotikum" dataDxfId="22" dataCellStyle="Normální 2"/>
    <tableColumn id="2" xr3:uid="{4560D77D-99F2-4EDD-BC9F-6B04280996DE}" name="Skupina" dataDxfId="21" dataCellStyle="Normální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BDE763-2EF6-4AA9-990B-292436448E5F}" name="Tabulka3" displayName="Tabulka3" ref="A2:K24" totalsRowShown="0" headerRowDxfId="20" dataDxfId="19" tableBorderDxfId="18" headerRowCellStyle="Normální 2">
  <autoFilter ref="A2:K24" xr:uid="{4DBDE763-2EF6-4AA9-990B-292436448E5F}"/>
  <sortState xmlns:xlrd2="http://schemas.microsoft.com/office/spreadsheetml/2017/richdata2" ref="A3:K24">
    <sortCondition ref="A2:A24"/>
  </sortState>
  <tableColumns count="11">
    <tableColumn id="1" xr3:uid="{D7BA0F23-A6D4-4289-9170-3E71AC1B1F15}" name="Antibiotikum" dataDxfId="17"/>
    <tableColumn id="2" xr3:uid="{286B62E8-A9FF-4E1B-ACF9-53907274848F}" name="Skupina" dataDxfId="16"/>
    <tableColumn id="3" xr3:uid="{449C553A-245C-4319-8F7C-0E3E5ECB43D0}" name="01" dataDxfId="15"/>
    <tableColumn id="4" xr3:uid="{C9C4CD23-B4AE-4D29-9FA3-711E1AC16099}" name="02" dataDxfId="14"/>
    <tableColumn id="5" xr3:uid="{5A205C38-E79C-43D0-BF15-2EE6B44BC2A9}" name="06" dataDxfId="13"/>
    <tableColumn id="6" xr3:uid="{0497CC94-530C-4EF5-B03D-06B0F32BB6CE}" name="07" dataDxfId="12"/>
    <tableColumn id="7" xr3:uid="{A57D7A66-F02C-4210-AEEF-5023269DF14B}" name="11" dataDxfId="11"/>
    <tableColumn id="8" xr3:uid="{C2AD050B-2180-417B-ABE7-0531BE3A681A}" name="Počet nálezů" dataDxfId="10">
      <calculatedColumnFormula>COUNT(C3:G3)</calculatedColumnFormula>
    </tableColumn>
    <tableColumn id="9" xr3:uid="{62127C45-558D-497D-BB7B-B00F5CACD600}" name="Průměr" dataDxfId="9">
      <calculatedColumnFormula>AVERAGE(C3:G3)</calculatedColumnFormula>
    </tableColumn>
    <tableColumn id="10" xr3:uid="{80F74115-29D0-48CE-A2B4-DF9F1A5149E3}" name="MAX" dataDxfId="8">
      <calculatedColumnFormula>MAX(C3:G3)</calculatedColumnFormula>
    </tableColumn>
    <tableColumn id="11" xr3:uid="{54EAD68E-CD97-4DFB-8216-B409F2A7BD6E}" name="Součet" dataDxfId="7">
      <calculatedColumnFormula>SUM(C3:G3)</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33744E-550D-4F5A-9B27-8080E038D66A}" name="Tabulka4" displayName="Tabulka4" ref="A32:B58" totalsRowShown="0" headerRowDxfId="6" dataDxfId="4" headerRowBorderDxfId="5" tableBorderDxfId="3" totalsRowBorderDxfId="2">
  <autoFilter ref="A32:B58" xr:uid="{5D33744E-550D-4F5A-9B27-8080E038D66A}"/>
  <sortState xmlns:xlrd2="http://schemas.microsoft.com/office/spreadsheetml/2017/richdata2" ref="A33:B58">
    <sortCondition ref="A32:A58"/>
  </sortState>
  <tableColumns count="2">
    <tableColumn id="1" xr3:uid="{21C720A9-00F1-4F80-BE04-7D86E93E1D1D}" name="Antibiotikum" dataDxfId="1"/>
    <tableColumn id="2" xr3:uid="{9D3AFE40-3BAF-412F-B3DF-855667A14400}" name="Skupina" dataDxfId="0"/>
  </tableColumns>
  <tableStyleInfo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5E0BB-D918-41B9-B97F-A2BAF6FEAE7A}">
  <sheetPr>
    <pageSetUpPr fitToPage="1"/>
  </sheetPr>
  <dimension ref="A1:AB42"/>
  <sheetViews>
    <sheetView tabSelected="1" workbookViewId="0">
      <selection activeCell="S1" sqref="S1"/>
    </sheetView>
  </sheetViews>
  <sheetFormatPr defaultColWidth="8.7109375" defaultRowHeight="19.899999999999999" customHeight="1" x14ac:dyDescent="0.25"/>
  <cols>
    <col min="1" max="16384" width="8.7109375" style="1"/>
  </cols>
  <sheetData>
    <row r="1" spans="1:28" ht="30" customHeight="1" x14ac:dyDescent="0.3">
      <c r="A1" s="6"/>
      <c r="B1" s="7"/>
      <c r="C1" s="7"/>
      <c r="D1" s="7"/>
      <c r="E1" s="8"/>
      <c r="F1" s="263" t="s">
        <v>62</v>
      </c>
      <c r="G1" s="263"/>
      <c r="H1" s="263"/>
      <c r="I1" s="263"/>
      <c r="J1" s="263"/>
      <c r="K1" s="263"/>
      <c r="L1" s="263"/>
      <c r="M1" s="263"/>
      <c r="N1" s="263"/>
      <c r="O1" s="263"/>
      <c r="P1" s="263"/>
      <c r="Q1" s="263"/>
      <c r="R1" s="264"/>
      <c r="S1" s="9"/>
      <c r="T1" s="10"/>
      <c r="U1" s="11"/>
      <c r="V1" s="10"/>
      <c r="W1" s="10"/>
      <c r="X1" s="12"/>
      <c r="Y1" s="12"/>
      <c r="Z1" s="12"/>
      <c r="AA1" s="12"/>
      <c r="AB1" s="12"/>
    </row>
    <row r="2" spans="1:28" ht="30" customHeight="1" x14ac:dyDescent="0.25">
      <c r="A2" s="13"/>
      <c r="B2" s="14"/>
      <c r="C2" s="14"/>
      <c r="D2" s="14"/>
      <c r="E2" s="14"/>
      <c r="F2" s="265"/>
      <c r="G2" s="265"/>
      <c r="H2" s="265"/>
      <c r="I2" s="265"/>
      <c r="J2" s="265"/>
      <c r="K2" s="265"/>
      <c r="L2" s="265"/>
      <c r="M2" s="265"/>
      <c r="N2" s="265"/>
      <c r="O2" s="265"/>
      <c r="P2" s="265"/>
      <c r="Q2" s="265"/>
      <c r="R2" s="266"/>
      <c r="S2" s="9"/>
      <c r="T2" s="15"/>
      <c r="U2" s="15"/>
      <c r="V2" s="15"/>
      <c r="W2" s="15"/>
      <c r="AB2" s="16"/>
    </row>
    <row r="3" spans="1:28" ht="19.899999999999999" customHeight="1" x14ac:dyDescent="0.25">
      <c r="A3" s="16"/>
      <c r="F3" s="17"/>
      <c r="G3" s="17"/>
      <c r="H3" s="17"/>
      <c r="I3" s="17"/>
      <c r="J3" s="17"/>
      <c r="K3" s="17"/>
      <c r="L3" s="17"/>
      <c r="M3" s="17"/>
      <c r="N3" s="17"/>
      <c r="O3" s="17"/>
      <c r="P3" s="17"/>
      <c r="Q3" s="17"/>
      <c r="R3" s="17"/>
      <c r="S3" s="17"/>
      <c r="T3" s="17"/>
      <c r="U3" s="17"/>
      <c r="V3" s="17"/>
      <c r="W3" s="17"/>
      <c r="AB3" s="16"/>
    </row>
    <row r="5" spans="1:28" ht="19.899999999999999" customHeight="1" x14ac:dyDescent="0.25">
      <c r="A5" s="267" t="s">
        <v>55</v>
      </c>
      <c r="B5" s="239"/>
      <c r="C5" s="268" t="s">
        <v>63</v>
      </c>
      <c r="D5" s="269"/>
      <c r="E5" s="269"/>
      <c r="F5" s="269"/>
      <c r="G5" s="269"/>
      <c r="H5" s="269"/>
      <c r="I5" s="269"/>
      <c r="J5" s="269"/>
      <c r="K5" s="269"/>
      <c r="L5" s="269"/>
      <c r="M5" s="269"/>
      <c r="N5" s="269"/>
      <c r="O5" s="269"/>
      <c r="P5" s="269"/>
      <c r="Q5" s="269"/>
      <c r="R5" s="270"/>
      <c r="S5" s="15"/>
      <c r="T5" s="15"/>
      <c r="U5" s="15"/>
      <c r="V5" s="15"/>
      <c r="W5" s="15"/>
    </row>
    <row r="6" spans="1:28" ht="19.899999999999999" customHeight="1" x14ac:dyDescent="0.25">
      <c r="A6" s="267" t="s">
        <v>56</v>
      </c>
      <c r="B6" s="239"/>
      <c r="C6" s="268" t="s">
        <v>64</v>
      </c>
      <c r="D6" s="269"/>
      <c r="E6" s="269"/>
      <c r="F6" s="269"/>
      <c r="G6" s="269"/>
      <c r="H6" s="269"/>
      <c r="I6" s="269"/>
      <c r="J6" s="269"/>
      <c r="K6" s="269"/>
      <c r="L6" s="269"/>
      <c r="M6" s="269"/>
      <c r="N6" s="269"/>
      <c r="O6" s="269"/>
      <c r="P6" s="269"/>
      <c r="Q6" s="269"/>
      <c r="R6" s="270"/>
      <c r="S6" s="15"/>
      <c r="T6" s="15"/>
      <c r="U6" s="15"/>
      <c r="V6" s="15"/>
      <c r="W6" s="15"/>
    </row>
    <row r="7" spans="1:28" ht="19.899999999999999" customHeight="1" x14ac:dyDescent="0.25">
      <c r="A7" s="267" t="s">
        <v>57</v>
      </c>
      <c r="B7" s="239"/>
      <c r="C7" s="268" t="s">
        <v>65</v>
      </c>
      <c r="D7" s="269"/>
      <c r="E7" s="269"/>
      <c r="F7" s="269"/>
      <c r="G7" s="269"/>
      <c r="H7" s="269"/>
      <c r="I7" s="269"/>
      <c r="J7" s="269"/>
      <c r="K7" s="269"/>
      <c r="L7" s="269"/>
      <c r="M7" s="269"/>
      <c r="N7" s="269"/>
      <c r="O7" s="269"/>
      <c r="P7" s="269"/>
      <c r="Q7" s="269"/>
      <c r="R7" s="270"/>
      <c r="S7" s="15"/>
      <c r="T7" s="15"/>
      <c r="U7" s="15"/>
      <c r="V7" s="15"/>
      <c r="W7" s="15"/>
    </row>
    <row r="8" spans="1:28" ht="19.899999999999999" customHeight="1" x14ac:dyDescent="0.25">
      <c r="A8" s="267" t="s">
        <v>58</v>
      </c>
      <c r="B8" s="239"/>
      <c r="C8" s="268" t="s">
        <v>66</v>
      </c>
      <c r="D8" s="269"/>
      <c r="E8" s="269"/>
      <c r="F8" s="269"/>
      <c r="G8" s="269"/>
      <c r="H8" s="269"/>
      <c r="I8" s="269"/>
      <c r="J8" s="269"/>
      <c r="K8" s="269"/>
      <c r="L8" s="269"/>
      <c r="M8" s="269"/>
      <c r="N8" s="269"/>
      <c r="O8" s="269"/>
      <c r="P8" s="269"/>
      <c r="Q8" s="269"/>
      <c r="R8" s="270"/>
      <c r="S8" s="15"/>
      <c r="T8" s="15"/>
      <c r="U8" s="15"/>
      <c r="V8" s="15"/>
      <c r="W8" s="15"/>
    </row>
    <row r="9" spans="1:28" ht="19.899999999999999" customHeight="1" x14ac:dyDescent="0.25">
      <c r="A9" s="267" t="s">
        <v>59</v>
      </c>
      <c r="B9" s="239"/>
      <c r="C9" s="268" t="s">
        <v>67</v>
      </c>
      <c r="D9" s="269"/>
      <c r="E9" s="269"/>
      <c r="F9" s="269"/>
      <c r="G9" s="269"/>
      <c r="H9" s="269"/>
      <c r="I9" s="269"/>
      <c r="J9" s="269"/>
      <c r="K9" s="269"/>
      <c r="L9" s="269"/>
      <c r="M9" s="269"/>
      <c r="N9" s="269"/>
      <c r="O9" s="269"/>
      <c r="P9" s="269"/>
      <c r="Q9" s="269"/>
      <c r="R9" s="270"/>
      <c r="S9" s="15"/>
      <c r="T9" s="15"/>
      <c r="U9" s="15"/>
      <c r="V9" s="15"/>
      <c r="W9" s="15"/>
    </row>
    <row r="11" spans="1:28" ht="19.899999999999999" customHeight="1" x14ac:dyDescent="0.25">
      <c r="A11" s="239" t="s">
        <v>60</v>
      </c>
      <c r="B11" s="240"/>
      <c r="C11" s="241"/>
    </row>
    <row r="12" spans="1:28" ht="19.899999999999999" customHeight="1" x14ac:dyDescent="0.25">
      <c r="A12" s="242" t="s">
        <v>225</v>
      </c>
      <c r="B12" s="242"/>
      <c r="C12" s="242"/>
      <c r="D12" s="242"/>
      <c r="E12" s="242"/>
      <c r="F12" s="242"/>
      <c r="G12" s="242"/>
      <c r="H12" s="242"/>
      <c r="I12" s="242"/>
      <c r="J12" s="242"/>
      <c r="K12" s="242"/>
      <c r="L12" s="242"/>
      <c r="M12" s="242"/>
      <c r="N12" s="242"/>
      <c r="O12" s="242"/>
      <c r="P12" s="242"/>
      <c r="Q12" s="242"/>
      <c r="R12" s="242"/>
    </row>
    <row r="13" spans="1:28" ht="19.899999999999999" customHeight="1" x14ac:dyDescent="0.25">
      <c r="A13" s="242"/>
      <c r="B13" s="242"/>
      <c r="C13" s="242"/>
      <c r="D13" s="242"/>
      <c r="E13" s="242"/>
      <c r="F13" s="242"/>
      <c r="G13" s="242"/>
      <c r="H13" s="242"/>
      <c r="I13" s="242"/>
      <c r="J13" s="242"/>
      <c r="K13" s="242"/>
      <c r="L13" s="242"/>
      <c r="M13" s="242"/>
      <c r="N13" s="242"/>
      <c r="O13" s="242"/>
      <c r="P13" s="242"/>
      <c r="Q13" s="242"/>
      <c r="R13" s="242"/>
    </row>
    <row r="15" spans="1:28" ht="19.899999999999999" customHeight="1" x14ac:dyDescent="0.25">
      <c r="A15" s="18" t="s">
        <v>61</v>
      </c>
      <c r="B15" s="19"/>
      <c r="C15" s="20"/>
    </row>
    <row r="16" spans="1:28" ht="19.899999999999999" customHeight="1" x14ac:dyDescent="0.25">
      <c r="A16" s="222" t="s">
        <v>71</v>
      </c>
      <c r="B16" s="243"/>
      <c r="C16" s="243"/>
      <c r="D16" s="243"/>
      <c r="E16" s="243"/>
      <c r="F16" s="243"/>
      <c r="G16" s="243"/>
      <c r="H16" s="243"/>
      <c r="I16" s="243"/>
      <c r="J16" s="243"/>
      <c r="K16" s="243"/>
      <c r="L16" s="243"/>
      <c r="M16" s="243"/>
      <c r="N16" s="243"/>
      <c r="O16" s="243"/>
      <c r="P16" s="243"/>
      <c r="Q16" s="243"/>
      <c r="R16" s="244"/>
    </row>
    <row r="17" spans="1:18" ht="19.899999999999999" customHeight="1" x14ac:dyDescent="0.25">
      <c r="A17" s="245"/>
      <c r="B17" s="246"/>
      <c r="C17" s="246"/>
      <c r="D17" s="246"/>
      <c r="E17" s="246"/>
      <c r="F17" s="246"/>
      <c r="G17" s="246"/>
      <c r="H17" s="246"/>
      <c r="I17" s="246"/>
      <c r="J17" s="246"/>
      <c r="K17" s="246"/>
      <c r="L17" s="246"/>
      <c r="M17" s="246"/>
      <c r="N17" s="246"/>
      <c r="O17" s="246"/>
      <c r="P17" s="246"/>
      <c r="Q17" s="246"/>
      <c r="R17" s="247"/>
    </row>
    <row r="18" spans="1:18" ht="19.899999999999999" customHeight="1" x14ac:dyDescent="0.25">
      <c r="A18" s="245"/>
      <c r="B18" s="246"/>
      <c r="C18" s="246"/>
      <c r="D18" s="246"/>
      <c r="E18" s="246"/>
      <c r="F18" s="246"/>
      <c r="G18" s="246"/>
      <c r="H18" s="246"/>
      <c r="I18" s="246"/>
      <c r="J18" s="246"/>
      <c r="K18" s="246"/>
      <c r="L18" s="246"/>
      <c r="M18" s="246"/>
      <c r="N18" s="246"/>
      <c r="O18" s="246"/>
      <c r="P18" s="246"/>
      <c r="Q18" s="246"/>
      <c r="R18" s="247"/>
    </row>
    <row r="19" spans="1:18" ht="19.899999999999999" customHeight="1" x14ac:dyDescent="0.25">
      <c r="A19" s="245"/>
      <c r="B19" s="246"/>
      <c r="C19" s="246"/>
      <c r="D19" s="246"/>
      <c r="E19" s="246"/>
      <c r="F19" s="246"/>
      <c r="G19" s="246"/>
      <c r="H19" s="246"/>
      <c r="I19" s="246"/>
      <c r="J19" s="246"/>
      <c r="K19" s="246"/>
      <c r="L19" s="246"/>
      <c r="M19" s="246"/>
      <c r="N19" s="246"/>
      <c r="O19" s="246"/>
      <c r="P19" s="246"/>
      <c r="Q19" s="246"/>
      <c r="R19" s="247"/>
    </row>
    <row r="20" spans="1:18" ht="19.899999999999999" customHeight="1" x14ac:dyDescent="0.25">
      <c r="A20" s="245"/>
      <c r="B20" s="246"/>
      <c r="C20" s="246"/>
      <c r="D20" s="246"/>
      <c r="E20" s="246"/>
      <c r="F20" s="246"/>
      <c r="G20" s="246"/>
      <c r="H20" s="246"/>
      <c r="I20" s="246"/>
      <c r="J20" s="246"/>
      <c r="K20" s="246"/>
      <c r="L20" s="246"/>
      <c r="M20" s="246"/>
      <c r="N20" s="246"/>
      <c r="O20" s="246"/>
      <c r="P20" s="246"/>
      <c r="Q20" s="246"/>
      <c r="R20" s="247"/>
    </row>
    <row r="21" spans="1:18" ht="19.899999999999999" customHeight="1" x14ac:dyDescent="0.25">
      <c r="A21" s="245"/>
      <c r="B21" s="246"/>
      <c r="C21" s="246"/>
      <c r="D21" s="246"/>
      <c r="E21" s="246"/>
      <c r="F21" s="246"/>
      <c r="G21" s="246"/>
      <c r="H21" s="246"/>
      <c r="I21" s="246"/>
      <c r="J21" s="246"/>
      <c r="K21" s="246"/>
      <c r="L21" s="246"/>
      <c r="M21" s="246"/>
      <c r="N21" s="246"/>
      <c r="O21" s="246"/>
      <c r="P21" s="246"/>
      <c r="Q21" s="246"/>
      <c r="R21" s="247"/>
    </row>
    <row r="22" spans="1:18" ht="19.899999999999999" customHeight="1" x14ac:dyDescent="0.25">
      <c r="A22" s="245"/>
      <c r="B22" s="246"/>
      <c r="C22" s="246"/>
      <c r="D22" s="246"/>
      <c r="E22" s="246"/>
      <c r="F22" s="246"/>
      <c r="G22" s="246"/>
      <c r="H22" s="246"/>
      <c r="I22" s="246"/>
      <c r="J22" s="246"/>
      <c r="K22" s="246"/>
      <c r="L22" s="246"/>
      <c r="M22" s="246"/>
      <c r="N22" s="246"/>
      <c r="O22" s="246"/>
      <c r="P22" s="246"/>
      <c r="Q22" s="246"/>
      <c r="R22" s="247"/>
    </row>
    <row r="23" spans="1:18" ht="19.899999999999999" customHeight="1" x14ac:dyDescent="0.25">
      <c r="A23" s="245"/>
      <c r="B23" s="246"/>
      <c r="C23" s="246"/>
      <c r="D23" s="246"/>
      <c r="E23" s="246"/>
      <c r="F23" s="246"/>
      <c r="G23" s="246"/>
      <c r="H23" s="246"/>
      <c r="I23" s="246"/>
      <c r="J23" s="246"/>
      <c r="K23" s="246"/>
      <c r="L23" s="246"/>
      <c r="M23" s="246"/>
      <c r="N23" s="246"/>
      <c r="O23" s="246"/>
      <c r="P23" s="246"/>
      <c r="Q23" s="246"/>
      <c r="R23" s="247"/>
    </row>
    <row r="24" spans="1:18" ht="19.899999999999999" customHeight="1" x14ac:dyDescent="0.25">
      <c r="A24" s="248"/>
      <c r="B24" s="249"/>
      <c r="C24" s="249"/>
      <c r="D24" s="249"/>
      <c r="E24" s="249"/>
      <c r="F24" s="249"/>
      <c r="G24" s="249"/>
      <c r="H24" s="249"/>
      <c r="I24" s="249"/>
      <c r="J24" s="249"/>
      <c r="K24" s="249"/>
      <c r="L24" s="249"/>
      <c r="M24" s="249"/>
      <c r="N24" s="249"/>
      <c r="O24" s="249"/>
      <c r="P24" s="249"/>
      <c r="Q24" s="249"/>
      <c r="R24" s="250"/>
    </row>
    <row r="26" spans="1:18" ht="19.899999999999999" customHeight="1" x14ac:dyDescent="0.25">
      <c r="A26" s="234" t="s">
        <v>226</v>
      </c>
      <c r="B26" s="235"/>
      <c r="C26" s="235"/>
      <c r="D26" s="235"/>
      <c r="E26" s="235"/>
      <c r="F26" s="235"/>
      <c r="G26" s="235"/>
      <c r="H26" s="235"/>
      <c r="I26" s="235"/>
      <c r="J26" s="235"/>
      <c r="K26" s="235"/>
      <c r="L26" s="235"/>
      <c r="M26" s="235"/>
      <c r="N26" s="235"/>
      <c r="O26" s="235"/>
      <c r="P26" s="235"/>
      <c r="Q26" s="235"/>
      <c r="R26" s="235"/>
    </row>
    <row r="27" spans="1:18" ht="19.899999999999999" customHeight="1" x14ac:dyDescent="0.25">
      <c r="A27" s="18" t="s">
        <v>228</v>
      </c>
      <c r="B27" s="19"/>
      <c r="C27" s="19"/>
      <c r="D27" s="20"/>
    </row>
    <row r="28" spans="1:18" ht="19.899999999999999" customHeight="1" x14ac:dyDescent="0.25">
      <c r="A28" s="231" t="s">
        <v>231</v>
      </c>
      <c r="B28" s="232"/>
      <c r="C28" s="232"/>
      <c r="D28" s="232"/>
      <c r="E28" s="232"/>
      <c r="F28" s="232"/>
      <c r="G28" s="232"/>
      <c r="H28" s="232"/>
      <c r="I28" s="232"/>
      <c r="J28" s="232"/>
      <c r="K28" s="232"/>
      <c r="L28" s="232"/>
      <c r="M28" s="232"/>
      <c r="N28" s="232"/>
      <c r="O28" s="232"/>
      <c r="P28" s="232"/>
      <c r="Q28" s="232"/>
      <c r="R28" s="233"/>
    </row>
    <row r="30" spans="1:18" ht="19.899999999999999" customHeight="1" x14ac:dyDescent="0.25">
      <c r="A30" s="236" t="s">
        <v>227</v>
      </c>
      <c r="B30" s="237"/>
      <c r="C30" s="237"/>
      <c r="D30" s="238"/>
    </row>
    <row r="31" spans="1:18" ht="19.899999999999999" customHeight="1" x14ac:dyDescent="0.25">
      <c r="A31" s="251" t="s">
        <v>232</v>
      </c>
      <c r="B31" s="252"/>
      <c r="C31" s="252"/>
      <c r="D31" s="252"/>
      <c r="E31" s="252"/>
      <c r="F31" s="252"/>
      <c r="G31" s="252"/>
      <c r="H31" s="252"/>
      <c r="I31" s="252"/>
      <c r="J31" s="252"/>
      <c r="K31" s="252"/>
      <c r="L31" s="252"/>
      <c r="M31" s="252"/>
      <c r="N31" s="252"/>
      <c r="O31" s="252"/>
      <c r="P31" s="252"/>
      <c r="Q31" s="252"/>
      <c r="R31" s="253"/>
    </row>
    <row r="32" spans="1:18" ht="19.899999999999999" customHeight="1" x14ac:dyDescent="0.25">
      <c r="A32" s="254"/>
      <c r="B32" s="255"/>
      <c r="C32" s="255"/>
      <c r="D32" s="255"/>
      <c r="E32" s="255"/>
      <c r="F32" s="255"/>
      <c r="G32" s="255"/>
      <c r="H32" s="255"/>
      <c r="I32" s="255"/>
      <c r="J32" s="255"/>
      <c r="K32" s="255"/>
      <c r="L32" s="255"/>
      <c r="M32" s="255"/>
      <c r="N32" s="255"/>
      <c r="O32" s="255"/>
      <c r="P32" s="255"/>
      <c r="Q32" s="255"/>
      <c r="R32" s="256"/>
    </row>
    <row r="33" spans="1:18" ht="19.899999999999999" customHeight="1" x14ac:dyDescent="0.25">
      <c r="A33" s="91"/>
      <c r="B33" s="93"/>
      <c r="C33" s="93"/>
      <c r="D33" s="93"/>
      <c r="E33" s="93"/>
      <c r="F33" s="93"/>
      <c r="G33" s="93"/>
      <c r="H33" s="93"/>
      <c r="I33" s="93"/>
      <c r="J33" s="93"/>
      <c r="K33" s="93"/>
      <c r="L33" s="93"/>
      <c r="M33" s="93"/>
      <c r="N33" s="93"/>
      <c r="O33" s="93"/>
      <c r="P33" s="93"/>
      <c r="Q33" s="93"/>
      <c r="R33" s="92"/>
    </row>
    <row r="34" spans="1:18" ht="19.899999999999999" customHeight="1" x14ac:dyDescent="0.25">
      <c r="A34" s="257" t="s">
        <v>233</v>
      </c>
      <c r="B34" s="258"/>
      <c r="C34" s="258"/>
      <c r="D34" s="258"/>
      <c r="E34" s="258"/>
      <c r="F34" s="258"/>
      <c r="G34" s="258"/>
      <c r="H34" s="258"/>
      <c r="I34" s="258"/>
      <c r="J34" s="258"/>
      <c r="K34" s="258"/>
      <c r="L34" s="258"/>
      <c r="M34" s="258"/>
      <c r="N34" s="258"/>
      <c r="O34" s="258"/>
      <c r="P34" s="258"/>
      <c r="Q34" s="258"/>
      <c r="R34" s="259"/>
    </row>
    <row r="35" spans="1:18" ht="19.899999999999999" customHeight="1" x14ac:dyDescent="0.25">
      <c r="A35" s="257" t="s">
        <v>236</v>
      </c>
      <c r="B35" s="258"/>
      <c r="C35" s="258"/>
      <c r="D35" s="258"/>
      <c r="E35" s="258"/>
      <c r="F35" s="258"/>
      <c r="G35" s="258"/>
      <c r="H35" s="258"/>
      <c r="I35" s="258"/>
      <c r="J35" s="258"/>
      <c r="K35" s="258"/>
      <c r="L35" s="258"/>
      <c r="M35" s="258"/>
      <c r="N35" s="258"/>
      <c r="O35" s="258"/>
      <c r="P35" s="258"/>
      <c r="Q35" s="258"/>
      <c r="R35" s="259"/>
    </row>
    <row r="36" spans="1:18" ht="19.899999999999999" customHeight="1" x14ac:dyDescent="0.25">
      <c r="A36" s="257" t="s">
        <v>235</v>
      </c>
      <c r="B36" s="258"/>
      <c r="C36" s="258"/>
      <c r="D36" s="258"/>
      <c r="E36" s="258"/>
      <c r="F36" s="258"/>
      <c r="G36" s="258"/>
      <c r="H36" s="258"/>
      <c r="I36" s="258"/>
      <c r="J36" s="258"/>
      <c r="K36" s="258"/>
      <c r="L36" s="258"/>
      <c r="M36" s="258"/>
      <c r="N36" s="258"/>
      <c r="O36" s="258"/>
      <c r="P36" s="258"/>
      <c r="Q36" s="258"/>
      <c r="R36" s="259"/>
    </row>
    <row r="37" spans="1:18" ht="19.899999999999999" customHeight="1" x14ac:dyDescent="0.25">
      <c r="A37" s="260" t="s">
        <v>234</v>
      </c>
      <c r="B37" s="261"/>
      <c r="C37" s="261"/>
      <c r="D37" s="261"/>
      <c r="E37" s="261"/>
      <c r="F37" s="261"/>
      <c r="G37" s="261"/>
      <c r="H37" s="261"/>
      <c r="I37" s="261"/>
      <c r="J37" s="261"/>
      <c r="K37" s="261"/>
      <c r="L37" s="261"/>
      <c r="M37" s="261"/>
      <c r="N37" s="261"/>
      <c r="O37" s="261"/>
      <c r="P37" s="261"/>
      <c r="Q37" s="261"/>
      <c r="R37" s="262"/>
    </row>
    <row r="39" spans="1:18" ht="19.899999999999999" customHeight="1" x14ac:dyDescent="0.25">
      <c r="A39" s="239" t="s">
        <v>229</v>
      </c>
      <c r="B39" s="240"/>
      <c r="C39" s="240"/>
      <c r="D39" s="241"/>
    </row>
    <row r="40" spans="1:18" ht="19.899999999999999" customHeight="1" x14ac:dyDescent="0.25">
      <c r="A40" s="222" t="s">
        <v>230</v>
      </c>
      <c r="B40" s="223"/>
      <c r="C40" s="223"/>
      <c r="D40" s="223"/>
      <c r="E40" s="223"/>
      <c r="F40" s="223"/>
      <c r="G40" s="223"/>
      <c r="H40" s="223"/>
      <c r="I40" s="223"/>
      <c r="J40" s="223"/>
      <c r="K40" s="223"/>
      <c r="L40" s="223"/>
      <c r="M40" s="223"/>
      <c r="N40" s="223"/>
      <c r="O40" s="223"/>
      <c r="P40" s="223"/>
      <c r="Q40" s="223"/>
      <c r="R40" s="224"/>
    </row>
    <row r="41" spans="1:18" ht="19.899999999999999" customHeight="1" x14ac:dyDescent="0.25">
      <c r="A41" s="225"/>
      <c r="B41" s="226"/>
      <c r="C41" s="226"/>
      <c r="D41" s="226"/>
      <c r="E41" s="226"/>
      <c r="F41" s="226"/>
      <c r="G41" s="226"/>
      <c r="H41" s="226"/>
      <c r="I41" s="226"/>
      <c r="J41" s="226"/>
      <c r="K41" s="226"/>
      <c r="L41" s="226"/>
      <c r="M41" s="226"/>
      <c r="N41" s="226"/>
      <c r="O41" s="226"/>
      <c r="P41" s="226"/>
      <c r="Q41" s="226"/>
      <c r="R41" s="227"/>
    </row>
    <row r="42" spans="1:18" ht="19.899999999999999" customHeight="1" x14ac:dyDescent="0.25">
      <c r="A42" s="228"/>
      <c r="B42" s="229"/>
      <c r="C42" s="229"/>
      <c r="D42" s="229"/>
      <c r="E42" s="229"/>
      <c r="F42" s="229"/>
      <c r="G42" s="229"/>
      <c r="H42" s="229"/>
      <c r="I42" s="229"/>
      <c r="J42" s="229"/>
      <c r="K42" s="229"/>
      <c r="L42" s="229"/>
      <c r="M42" s="229"/>
      <c r="N42" s="229"/>
      <c r="O42" s="229"/>
      <c r="P42" s="229"/>
      <c r="Q42" s="229"/>
      <c r="R42" s="230"/>
    </row>
  </sheetData>
  <sheetProtection algorithmName="SHA-512" hashValue="1Yqoajgr+3oQWoCLip9elJl+hD20FBePW5gIWza8hm8B1XhQoYdeAJ4mbn21usDbq1OQ3X3pqZTuD62y9DD5oA==" saltValue="ALGzaMr9pqBUGfvD2r4iZw==" spinCount="100000" sheet="1" objects="1" scenarios="1" selectLockedCells="1" selectUnlockedCells="1"/>
  <mergeCells count="24">
    <mergeCell ref="A7:B7"/>
    <mergeCell ref="C7:R7"/>
    <mergeCell ref="A8:B8"/>
    <mergeCell ref="C8:R8"/>
    <mergeCell ref="A9:B9"/>
    <mergeCell ref="C9:R9"/>
    <mergeCell ref="F1:R2"/>
    <mergeCell ref="A5:B5"/>
    <mergeCell ref="C5:R5"/>
    <mergeCell ref="A6:B6"/>
    <mergeCell ref="C6:R6"/>
    <mergeCell ref="A40:R42"/>
    <mergeCell ref="A28:R28"/>
    <mergeCell ref="A26:R26"/>
    <mergeCell ref="A30:D30"/>
    <mergeCell ref="A11:C11"/>
    <mergeCell ref="A12:R13"/>
    <mergeCell ref="A16:R24"/>
    <mergeCell ref="A39:D39"/>
    <mergeCell ref="A31:R32"/>
    <mergeCell ref="A34:R34"/>
    <mergeCell ref="A35:R35"/>
    <mergeCell ref="A36:R36"/>
    <mergeCell ref="A37:R37"/>
  </mergeCells>
  <pageMargins left="0.7" right="0.7" top="0.78740157499999996" bottom="0.78740157499999996" header="0.3" footer="0.3"/>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08E87-631F-4109-B812-42418CD08EB7}">
  <sheetPr>
    <tabColor rgb="FF00AC39"/>
  </sheetPr>
  <dimension ref="A1:N7"/>
  <sheetViews>
    <sheetView workbookViewId="0">
      <pane xSplit="4" ySplit="2" topLeftCell="E3" activePane="bottomRight" state="frozen"/>
      <selection pane="topRight" activeCell="E1" sqref="E1"/>
      <selection pane="bottomLeft" activeCell="A3" sqref="A3"/>
      <selection pane="bottomRight" activeCell="O12" sqref="O12"/>
    </sheetView>
  </sheetViews>
  <sheetFormatPr defaultColWidth="10.7109375" defaultRowHeight="35.1" customHeight="1" x14ac:dyDescent="0.25"/>
  <cols>
    <col min="1" max="4" width="15.7109375" style="1" customWidth="1"/>
    <col min="5" max="13" width="10.7109375" style="1"/>
    <col min="15" max="16384" width="10.7109375" style="1"/>
  </cols>
  <sheetData>
    <row r="1" spans="1:13" ht="35.1" customHeight="1" x14ac:dyDescent="0.25">
      <c r="A1" s="304" t="s">
        <v>86</v>
      </c>
      <c r="B1" s="305"/>
      <c r="C1" s="305"/>
      <c r="D1" s="305" t="s">
        <v>69</v>
      </c>
      <c r="E1" s="69" t="s">
        <v>72</v>
      </c>
      <c r="F1" s="69" t="s">
        <v>154</v>
      </c>
      <c r="G1" s="69" t="s">
        <v>165</v>
      </c>
      <c r="H1" s="69" t="s">
        <v>166</v>
      </c>
      <c r="I1" s="69" t="s">
        <v>169</v>
      </c>
      <c r="J1" s="69" t="s">
        <v>167</v>
      </c>
      <c r="K1" s="69" t="s">
        <v>168</v>
      </c>
      <c r="L1" s="69" t="s">
        <v>153</v>
      </c>
      <c r="M1" s="70" t="s">
        <v>155</v>
      </c>
    </row>
    <row r="2" spans="1:13" ht="35.1" customHeight="1" x14ac:dyDescent="0.25">
      <c r="A2" s="94" t="s">
        <v>97</v>
      </c>
      <c r="B2" s="95" t="s">
        <v>68</v>
      </c>
      <c r="C2" s="95" t="s">
        <v>135</v>
      </c>
      <c r="D2" s="306"/>
      <c r="E2" s="95" t="s">
        <v>172</v>
      </c>
      <c r="F2" s="95" t="s">
        <v>170</v>
      </c>
      <c r="G2" s="95" t="s">
        <v>171</v>
      </c>
      <c r="H2" s="95" t="s">
        <v>171</v>
      </c>
      <c r="I2" s="95" t="s">
        <v>171</v>
      </c>
      <c r="J2" s="95" t="s">
        <v>171</v>
      </c>
      <c r="K2" s="95" t="s">
        <v>171</v>
      </c>
      <c r="L2" s="95" t="s">
        <v>171</v>
      </c>
      <c r="M2" s="96" t="s">
        <v>171</v>
      </c>
    </row>
    <row r="3" spans="1:13" ht="35.1" customHeight="1" x14ac:dyDescent="0.25">
      <c r="A3" s="25" t="s">
        <v>123</v>
      </c>
      <c r="B3" s="21" t="s">
        <v>70</v>
      </c>
      <c r="C3" s="21" t="s">
        <v>133</v>
      </c>
      <c r="D3" s="21" t="s">
        <v>87</v>
      </c>
      <c r="E3" s="21">
        <v>7.07</v>
      </c>
      <c r="F3" s="21">
        <v>4.6900000000000004</v>
      </c>
      <c r="G3" s="21">
        <v>162.4</v>
      </c>
      <c r="H3" s="21">
        <v>58.9</v>
      </c>
      <c r="I3" s="21">
        <v>1848</v>
      </c>
      <c r="J3" s="21">
        <v>268</v>
      </c>
      <c r="K3" s="21">
        <v>49.92</v>
      </c>
      <c r="L3" s="21">
        <v>4171</v>
      </c>
      <c r="M3" s="21">
        <v>318</v>
      </c>
    </row>
    <row r="4" spans="1:13" ht="35.1" customHeight="1" x14ac:dyDescent="0.25">
      <c r="A4" s="25" t="s">
        <v>124</v>
      </c>
      <c r="B4" s="21" t="s">
        <v>77</v>
      </c>
      <c r="C4" s="22" t="s">
        <v>133</v>
      </c>
      <c r="D4" s="53" t="s">
        <v>87</v>
      </c>
      <c r="E4" s="21">
        <v>7.77</v>
      </c>
      <c r="F4" s="21">
        <v>21.5</v>
      </c>
      <c r="G4" s="21">
        <v>1236.5</v>
      </c>
      <c r="H4" s="21">
        <v>21.58</v>
      </c>
      <c r="I4" s="21">
        <v>2658</v>
      </c>
      <c r="J4" s="21">
        <v>114.7</v>
      </c>
      <c r="K4" s="21">
        <v>39.200000000000003</v>
      </c>
      <c r="L4" s="21">
        <v>22000</v>
      </c>
      <c r="M4" s="21">
        <v>7382</v>
      </c>
    </row>
    <row r="5" spans="1:13" ht="35.1" customHeight="1" x14ac:dyDescent="0.25">
      <c r="A5" s="25" t="s">
        <v>128</v>
      </c>
      <c r="B5" s="21" t="s">
        <v>77</v>
      </c>
      <c r="C5" s="21" t="s">
        <v>133</v>
      </c>
      <c r="D5" s="53" t="s">
        <v>87</v>
      </c>
      <c r="E5" s="21">
        <v>7.87</v>
      </c>
      <c r="F5" s="21">
        <v>18.940000000000001</v>
      </c>
      <c r="G5" s="21">
        <v>1508.2</v>
      </c>
      <c r="H5" s="21">
        <v>64.2</v>
      </c>
      <c r="I5" s="21">
        <v>2689</v>
      </c>
      <c r="J5" s="21">
        <v>54.24</v>
      </c>
      <c r="K5" s="21">
        <v>60.8</v>
      </c>
      <c r="L5" s="21">
        <v>16283</v>
      </c>
      <c r="M5" s="21">
        <v>5288</v>
      </c>
    </row>
    <row r="6" spans="1:13" ht="35.1" customHeight="1" x14ac:dyDescent="0.25">
      <c r="A6" s="25" t="s">
        <v>129</v>
      </c>
      <c r="B6" s="21" t="s">
        <v>77</v>
      </c>
      <c r="C6" s="21" t="s">
        <v>133</v>
      </c>
      <c r="D6" s="53" t="s">
        <v>87</v>
      </c>
      <c r="E6" s="21">
        <v>8.0399999999999991</v>
      </c>
      <c r="F6" s="21">
        <v>18.93</v>
      </c>
      <c r="G6" s="21">
        <v>1350.4</v>
      </c>
      <c r="H6" s="21">
        <v>32.5</v>
      </c>
      <c r="I6" s="21">
        <v>2468</v>
      </c>
      <c r="J6" s="21">
        <v>87.84</v>
      </c>
      <c r="K6" s="21">
        <v>66.8</v>
      </c>
      <c r="L6" s="21">
        <v>23920</v>
      </c>
      <c r="M6" s="21">
        <v>7947</v>
      </c>
    </row>
    <row r="7" spans="1:13" ht="35.1" customHeight="1" x14ac:dyDescent="0.25">
      <c r="A7" s="25">
        <v>11</v>
      </c>
      <c r="B7" s="21" t="s">
        <v>77</v>
      </c>
      <c r="C7" s="22" t="s">
        <v>133</v>
      </c>
      <c r="D7" s="53" t="s">
        <v>87</v>
      </c>
      <c r="E7" s="21">
        <v>7.77</v>
      </c>
      <c r="F7" s="21">
        <v>22.2</v>
      </c>
      <c r="G7" s="21">
        <v>1061.2</v>
      </c>
      <c r="H7" s="21">
        <v>10.36</v>
      </c>
      <c r="I7" s="21">
        <v>2753</v>
      </c>
      <c r="J7" s="21">
        <v>48.64</v>
      </c>
      <c r="K7" s="21">
        <v>32.96</v>
      </c>
      <c r="L7" s="21">
        <v>23323</v>
      </c>
      <c r="M7" s="21">
        <v>7406</v>
      </c>
    </row>
  </sheetData>
  <sheetProtection algorithmName="SHA-512" hashValue="Y52cWd38kN0TDkubH54V+1a9vD9lP+ACQd3LYhNuO04rzYEuhDVY49Pb+THBIXil5PHQYqUXdIGeIrEAUoPXAQ==" saltValue="1Rcq1AdsAjj/uL8PZpLzgg==" spinCount="100000" sheet="1" objects="1" scenarios="1" selectLockedCells="1" selectUnlockedCells="1"/>
  <mergeCells count="2">
    <mergeCell ref="A1:C1"/>
    <mergeCell ref="D1:D2"/>
  </mergeCells>
  <pageMargins left="0.7" right="0.7" top="0.78740157499999996" bottom="0.78740157499999996" header="0.3" footer="0.3"/>
  <pageSetup paperSize="9" orientation="portrait" horizontalDpi="300" verticalDpi="300" r:id="rId1"/>
  <ignoredErrors>
    <ignoredError sqref="A3:A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EFF4-FE56-4F89-8ED7-228B0756F5D7}">
  <sheetPr>
    <tabColor rgb="FF00AC39"/>
  </sheetPr>
  <dimension ref="A1:N7"/>
  <sheetViews>
    <sheetView workbookViewId="0">
      <pane xSplit="4" ySplit="2" topLeftCell="E3" activePane="bottomRight" state="frozen"/>
      <selection pane="topRight" activeCell="E1" sqref="E1"/>
      <selection pane="bottomLeft" activeCell="A3" sqref="A3"/>
      <selection pane="bottomRight" activeCell="M9" sqref="M9"/>
    </sheetView>
  </sheetViews>
  <sheetFormatPr defaultColWidth="10.7109375" defaultRowHeight="35.1" customHeight="1" x14ac:dyDescent="0.25"/>
  <cols>
    <col min="1" max="4" width="15.7109375" style="1" customWidth="1"/>
    <col min="5" max="13" width="10.7109375" style="1"/>
    <col min="15" max="16384" width="10.7109375" style="1"/>
  </cols>
  <sheetData>
    <row r="1" spans="1:13" ht="35.1" customHeight="1" x14ac:dyDescent="0.25">
      <c r="A1" s="304" t="s">
        <v>86</v>
      </c>
      <c r="B1" s="305"/>
      <c r="C1" s="305"/>
      <c r="D1" s="305" t="s">
        <v>69</v>
      </c>
      <c r="E1" s="69" t="s">
        <v>72</v>
      </c>
      <c r="F1" s="69" t="s">
        <v>154</v>
      </c>
      <c r="G1" s="69" t="s">
        <v>165</v>
      </c>
      <c r="H1" s="69" t="s">
        <v>166</v>
      </c>
      <c r="I1" s="69" t="s">
        <v>169</v>
      </c>
      <c r="J1" s="69" t="s">
        <v>167</v>
      </c>
      <c r="K1" s="69" t="s">
        <v>168</v>
      </c>
      <c r="L1" s="69" t="s">
        <v>153</v>
      </c>
      <c r="M1" s="70" t="s">
        <v>155</v>
      </c>
    </row>
    <row r="2" spans="1:13" ht="35.1" customHeight="1" x14ac:dyDescent="0.25">
      <c r="A2" s="94" t="s">
        <v>97</v>
      </c>
      <c r="B2" s="95" t="s">
        <v>68</v>
      </c>
      <c r="C2" s="95" t="s">
        <v>135</v>
      </c>
      <c r="D2" s="306"/>
      <c r="E2" s="95" t="s">
        <v>172</v>
      </c>
      <c r="F2" s="95" t="s">
        <v>170</v>
      </c>
      <c r="G2" s="95" t="s">
        <v>171</v>
      </c>
      <c r="H2" s="95" t="s">
        <v>171</v>
      </c>
      <c r="I2" s="95" t="s">
        <v>171</v>
      </c>
      <c r="J2" s="95" t="s">
        <v>171</v>
      </c>
      <c r="K2" s="95" t="s">
        <v>171</v>
      </c>
      <c r="L2" s="95" t="s">
        <v>171</v>
      </c>
      <c r="M2" s="96" t="s">
        <v>171</v>
      </c>
    </row>
    <row r="3" spans="1:13" ht="35.1" customHeight="1" x14ac:dyDescent="0.25">
      <c r="A3" s="25" t="s">
        <v>123</v>
      </c>
      <c r="B3" s="21" t="s">
        <v>70</v>
      </c>
      <c r="C3" s="21" t="s">
        <v>133</v>
      </c>
      <c r="D3" s="21" t="s">
        <v>87</v>
      </c>
      <c r="E3" s="21">
        <v>7.1</v>
      </c>
      <c r="F3" s="21">
        <v>4</v>
      </c>
      <c r="G3" s="21">
        <v>205.28</v>
      </c>
      <c r="H3" s="21">
        <v>32.479999999999997</v>
      </c>
      <c r="I3" s="21">
        <v>1150</v>
      </c>
      <c r="J3" s="21">
        <v>228.61</v>
      </c>
      <c r="K3" s="21">
        <v>55.36</v>
      </c>
      <c r="L3" s="21">
        <v>411.68</v>
      </c>
      <c r="M3" s="21">
        <v>155.19999999999999</v>
      </c>
    </row>
    <row r="4" spans="1:13" ht="35.1" customHeight="1" x14ac:dyDescent="0.25">
      <c r="A4" s="60" t="s">
        <v>124</v>
      </c>
      <c r="B4" s="61" t="s">
        <v>77</v>
      </c>
      <c r="C4" s="97" t="s">
        <v>133</v>
      </c>
      <c r="D4" s="61" t="s">
        <v>87</v>
      </c>
      <c r="E4" s="61">
        <v>8.1</v>
      </c>
      <c r="F4" s="61">
        <v>19.399999999999999</v>
      </c>
      <c r="G4" s="61">
        <v>1182.3699999999999</v>
      </c>
      <c r="H4" s="61">
        <v>64.88</v>
      </c>
      <c r="I4" s="61">
        <v>1923</v>
      </c>
      <c r="J4" s="61">
        <v>172.32</v>
      </c>
      <c r="K4" s="61">
        <v>68.260000000000005</v>
      </c>
      <c r="L4" s="61">
        <v>5770.72</v>
      </c>
      <c r="M4" s="61">
        <v>4418.08</v>
      </c>
    </row>
    <row r="5" spans="1:13" ht="35.1" customHeight="1" x14ac:dyDescent="0.25">
      <c r="A5" s="57" t="s">
        <v>128</v>
      </c>
      <c r="B5" s="58" t="s">
        <v>77</v>
      </c>
      <c r="C5" s="58" t="s">
        <v>133</v>
      </c>
      <c r="D5" s="58" t="s">
        <v>87</v>
      </c>
      <c r="E5" s="58">
        <v>7.8</v>
      </c>
      <c r="F5" s="58">
        <v>18.600000000000001</v>
      </c>
      <c r="G5" s="58">
        <v>1385.6</v>
      </c>
      <c r="H5" s="58">
        <v>24.16</v>
      </c>
      <c r="I5" s="58">
        <v>1745</v>
      </c>
      <c r="J5" s="58">
        <v>384.64</v>
      </c>
      <c r="K5" s="58">
        <v>91.04</v>
      </c>
      <c r="L5" s="58">
        <v>7690.72</v>
      </c>
      <c r="M5" s="58">
        <v>3746.88</v>
      </c>
    </row>
    <row r="6" spans="1:13" ht="35.1" customHeight="1" x14ac:dyDescent="0.25">
      <c r="A6" s="57" t="s">
        <v>129</v>
      </c>
      <c r="B6" s="58" t="s">
        <v>77</v>
      </c>
      <c r="C6" s="58" t="s">
        <v>133</v>
      </c>
      <c r="D6" s="58" t="s">
        <v>87</v>
      </c>
      <c r="E6" s="58">
        <v>8.1999999999999993</v>
      </c>
      <c r="F6" s="58">
        <v>19.100000000000001</v>
      </c>
      <c r="G6" s="58">
        <v>1135.04</v>
      </c>
      <c r="H6" s="58" t="s">
        <v>156</v>
      </c>
      <c r="I6" s="58">
        <v>1867</v>
      </c>
      <c r="J6" s="58">
        <v>130.19</v>
      </c>
      <c r="K6" s="58">
        <v>77.36</v>
      </c>
      <c r="L6" s="58">
        <v>11440</v>
      </c>
      <c r="M6" s="58">
        <v>5025.76</v>
      </c>
    </row>
    <row r="7" spans="1:13" ht="35.1" customHeight="1" x14ac:dyDescent="0.25">
      <c r="A7" s="57">
        <v>11</v>
      </c>
      <c r="B7" s="58" t="s">
        <v>77</v>
      </c>
      <c r="C7" s="59" t="s">
        <v>133</v>
      </c>
      <c r="D7" s="58" t="s">
        <v>87</v>
      </c>
      <c r="E7" s="58">
        <v>8.1999999999999993</v>
      </c>
      <c r="F7" s="58">
        <v>11.6</v>
      </c>
      <c r="G7" s="58">
        <v>1179.2</v>
      </c>
      <c r="H7" s="58">
        <v>36.799999999999997</v>
      </c>
      <c r="I7" s="58">
        <v>2139</v>
      </c>
      <c r="J7" s="58">
        <v>64</v>
      </c>
      <c r="K7" s="58">
        <v>40.159999999999997</v>
      </c>
      <c r="L7" s="58">
        <v>6613.28</v>
      </c>
      <c r="M7" s="58">
        <v>2249.7600000000002</v>
      </c>
    </row>
  </sheetData>
  <sheetProtection algorithmName="SHA-512" hashValue="3024MR0Eqaj45LI91uZ+ahG5GBsRoLBOxWbei6SoLns54JaYBeSSrKCVDaM0kwVrVDLJiE+zSHlnb9UYaRxpEQ==" saltValue="33V3b78SXWdkX0QOIF0KnA==" spinCount="100000" sheet="1" objects="1" scenarios="1" selectLockedCells="1" selectUnlockedCells="1"/>
  <mergeCells count="2">
    <mergeCell ref="A1:C1"/>
    <mergeCell ref="D1:D2"/>
  </mergeCells>
  <pageMargins left="0.7" right="0.7" top="0.78740157499999996" bottom="0.78740157499999996" header="0.3" footer="0.3"/>
  <pageSetup paperSize="9" orientation="portrait" horizontalDpi="300" verticalDpi="300" r:id="rId1"/>
  <ignoredErrors>
    <ignoredError sqref="A3:A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49EA4-09BC-425A-8512-B55FA3D3EFF9}">
  <sheetPr>
    <tabColor rgb="FF00AC39"/>
  </sheetPr>
  <dimension ref="A1:N7"/>
  <sheetViews>
    <sheetView workbookViewId="0">
      <pane xSplit="4" ySplit="2" topLeftCell="E3" activePane="bottomRight" state="frozen"/>
      <selection pane="topRight" activeCell="E1" sqref="E1"/>
      <selection pane="bottomLeft" activeCell="A3" sqref="A3"/>
      <selection pane="bottomRight" activeCell="H12" sqref="H12"/>
    </sheetView>
  </sheetViews>
  <sheetFormatPr defaultColWidth="10.7109375" defaultRowHeight="35.1" customHeight="1" x14ac:dyDescent="0.25"/>
  <cols>
    <col min="1" max="4" width="15.7109375" style="1" customWidth="1"/>
    <col min="5" max="13" width="10.7109375" style="1"/>
    <col min="15" max="16384" width="10.7109375" style="1"/>
  </cols>
  <sheetData>
    <row r="1" spans="1:13" ht="35.1" customHeight="1" x14ac:dyDescent="0.25">
      <c r="A1" s="304" t="s">
        <v>86</v>
      </c>
      <c r="B1" s="305"/>
      <c r="C1" s="305"/>
      <c r="D1" s="307" t="s">
        <v>69</v>
      </c>
      <c r="E1" s="71" t="s">
        <v>72</v>
      </c>
      <c r="F1" s="71" t="s">
        <v>154</v>
      </c>
      <c r="G1" s="71" t="s">
        <v>165</v>
      </c>
      <c r="H1" s="71" t="s">
        <v>166</v>
      </c>
      <c r="I1" s="71" t="s">
        <v>169</v>
      </c>
      <c r="J1" s="71" t="s">
        <v>167</v>
      </c>
      <c r="K1" s="71" t="s">
        <v>168</v>
      </c>
      <c r="L1" s="71" t="s">
        <v>153</v>
      </c>
      <c r="M1" s="70" t="s">
        <v>155</v>
      </c>
    </row>
    <row r="2" spans="1:13" ht="35.1" customHeight="1" x14ac:dyDescent="0.25">
      <c r="A2" s="94" t="s">
        <v>97</v>
      </c>
      <c r="B2" s="95" t="s">
        <v>68</v>
      </c>
      <c r="C2" s="95" t="s">
        <v>135</v>
      </c>
      <c r="D2" s="308"/>
      <c r="E2" s="98" t="s">
        <v>172</v>
      </c>
      <c r="F2" s="98" t="s">
        <v>170</v>
      </c>
      <c r="G2" s="98" t="s">
        <v>171</v>
      </c>
      <c r="H2" s="98" t="s">
        <v>171</v>
      </c>
      <c r="I2" s="98" t="s">
        <v>171</v>
      </c>
      <c r="J2" s="98" t="s">
        <v>171</v>
      </c>
      <c r="K2" s="98" t="s">
        <v>171</v>
      </c>
      <c r="L2" s="98" t="s">
        <v>171</v>
      </c>
      <c r="M2" s="96" t="s">
        <v>171</v>
      </c>
    </row>
    <row r="3" spans="1:13" ht="35.1" customHeight="1" x14ac:dyDescent="0.25">
      <c r="A3" s="25" t="s">
        <v>123</v>
      </c>
      <c r="B3" s="21" t="s">
        <v>70</v>
      </c>
      <c r="C3" s="21" t="s">
        <v>133</v>
      </c>
      <c r="D3" s="21" t="s">
        <v>87</v>
      </c>
      <c r="E3" s="21">
        <v>7.66</v>
      </c>
      <c r="F3" s="21">
        <v>4.93</v>
      </c>
      <c r="G3" s="21">
        <v>180</v>
      </c>
      <c r="H3" s="21">
        <v>42.9</v>
      </c>
      <c r="I3" s="21">
        <v>487.4</v>
      </c>
      <c r="J3" s="21">
        <v>172</v>
      </c>
      <c r="K3" s="21">
        <v>20.3</v>
      </c>
      <c r="L3" s="21">
        <v>351.4</v>
      </c>
      <c r="M3" s="21">
        <v>89.8</v>
      </c>
    </row>
    <row r="4" spans="1:13" ht="35.1" customHeight="1" x14ac:dyDescent="0.25">
      <c r="A4" s="62" t="s">
        <v>124</v>
      </c>
      <c r="B4" s="21" t="s">
        <v>77</v>
      </c>
      <c r="C4" s="22" t="s">
        <v>133</v>
      </c>
      <c r="D4" s="53" t="s">
        <v>87</v>
      </c>
      <c r="E4" s="53">
        <v>8.15</v>
      </c>
      <c r="F4" s="53">
        <v>19.940000000000001</v>
      </c>
      <c r="G4" s="53">
        <v>1166.9000000000001</v>
      </c>
      <c r="H4" s="53" t="s">
        <v>156</v>
      </c>
      <c r="I4" s="21">
        <v>2866.8</v>
      </c>
      <c r="J4" s="53">
        <v>88.4</v>
      </c>
      <c r="K4" s="53">
        <v>25.6</v>
      </c>
      <c r="L4" s="53">
        <v>11409.4</v>
      </c>
      <c r="M4" s="63">
        <v>5366.7</v>
      </c>
    </row>
    <row r="5" spans="1:13" ht="35.1" customHeight="1" x14ac:dyDescent="0.25">
      <c r="A5" s="62" t="s">
        <v>128</v>
      </c>
      <c r="B5" s="21" t="s">
        <v>77</v>
      </c>
      <c r="C5" s="21" t="s">
        <v>133</v>
      </c>
      <c r="D5" s="53" t="s">
        <v>87</v>
      </c>
      <c r="E5" s="53">
        <v>8.19</v>
      </c>
      <c r="F5" s="53">
        <v>20.5</v>
      </c>
      <c r="G5" s="53">
        <v>1255.7</v>
      </c>
      <c r="H5" s="53" t="s">
        <v>156</v>
      </c>
      <c r="I5" s="21">
        <v>2200.3000000000002</v>
      </c>
      <c r="J5" s="53">
        <v>30.4</v>
      </c>
      <c r="K5" s="53">
        <v>62.9</v>
      </c>
      <c r="L5" s="53">
        <v>9849.4</v>
      </c>
      <c r="M5" s="63">
        <v>3815</v>
      </c>
    </row>
    <row r="6" spans="1:13" ht="35.1" customHeight="1" x14ac:dyDescent="0.25">
      <c r="A6" s="62" t="s">
        <v>129</v>
      </c>
      <c r="B6" s="21" t="s">
        <v>77</v>
      </c>
      <c r="C6" s="21" t="s">
        <v>133</v>
      </c>
      <c r="D6" s="53" t="s">
        <v>87</v>
      </c>
      <c r="E6" s="53">
        <v>8.11</v>
      </c>
      <c r="F6" s="53">
        <v>21.2</v>
      </c>
      <c r="G6" s="53">
        <v>1224.5999999999999</v>
      </c>
      <c r="H6" s="53" t="s">
        <v>156</v>
      </c>
      <c r="I6" s="21">
        <v>2425</v>
      </c>
      <c r="J6" s="53">
        <v>40.1</v>
      </c>
      <c r="K6" s="53">
        <v>44.4</v>
      </c>
      <c r="L6" s="53">
        <v>11209.4</v>
      </c>
      <c r="M6" s="63">
        <v>4439.2</v>
      </c>
    </row>
    <row r="7" spans="1:13" ht="35.1" customHeight="1" x14ac:dyDescent="0.25">
      <c r="A7" s="64">
        <v>11</v>
      </c>
      <c r="B7" s="65" t="s">
        <v>77</v>
      </c>
      <c r="C7" s="66" t="s">
        <v>133</v>
      </c>
      <c r="D7" s="67" t="s">
        <v>87</v>
      </c>
      <c r="E7" s="67">
        <v>8</v>
      </c>
      <c r="F7" s="67">
        <v>20.6</v>
      </c>
      <c r="G7" s="67">
        <v>1152.8</v>
      </c>
      <c r="H7" s="67" t="s">
        <v>156</v>
      </c>
      <c r="I7" s="65">
        <v>2230.8000000000002</v>
      </c>
      <c r="J7" s="67">
        <v>57.6</v>
      </c>
      <c r="K7" s="67">
        <v>25.2</v>
      </c>
      <c r="L7" s="67">
        <v>11509.4</v>
      </c>
      <c r="M7" s="68">
        <v>4738.8</v>
      </c>
    </row>
  </sheetData>
  <sheetProtection algorithmName="SHA-512" hashValue="aJ3JF0hZrfeYxHP2QoNgSwmjo4BY3Z3IZ1+TqDEXKdVIwzNZGz1ZWSBV9SQ9HIuv78yZdkrZ33FtvVAoXgtGkQ==" saltValue="9ZANrKEAWtGVgxBrt0sFwg==" spinCount="100000" sheet="1" objects="1" scenarios="1" selectLockedCells="1" selectUnlockedCells="1"/>
  <mergeCells count="2">
    <mergeCell ref="A1:C1"/>
    <mergeCell ref="D1:D2"/>
  </mergeCells>
  <pageMargins left="0.7" right="0.7" top="0.78740157499999996" bottom="0.78740157499999996" header="0.3" footer="0.3"/>
  <pageSetup paperSize="9" orientation="portrait" horizontalDpi="300" verticalDpi="300" r:id="rId1"/>
  <ignoredErrors>
    <ignoredError sqref="A3:A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E63B-39EF-499D-A294-DADA2DF55207}">
  <sheetPr>
    <tabColor rgb="FF7326A3"/>
  </sheetPr>
  <dimension ref="A1:AB47"/>
  <sheetViews>
    <sheetView zoomScaleNormal="100" workbookViewId="0">
      <pane xSplit="1" ySplit="2" topLeftCell="B3" activePane="bottomRight" state="frozen"/>
      <selection pane="topRight" activeCell="B1" sqref="B1"/>
      <selection pane="bottomLeft" activeCell="A3" sqref="A3"/>
      <selection pane="bottomRight" activeCell="K54" sqref="K54"/>
    </sheetView>
  </sheetViews>
  <sheetFormatPr defaultColWidth="14.7109375" defaultRowHeight="20.100000000000001" customHeight="1" x14ac:dyDescent="0.25"/>
  <cols>
    <col min="1" max="16384" width="14.7109375" style="1"/>
  </cols>
  <sheetData>
    <row r="1" spans="1:28" s="17" customFormat="1" ht="20.100000000000001" customHeight="1" x14ac:dyDescent="0.25">
      <c r="A1" s="309"/>
      <c r="B1" s="311" t="s">
        <v>224</v>
      </c>
      <c r="C1" s="311"/>
      <c r="D1" s="311"/>
      <c r="E1" s="311"/>
      <c r="F1" s="311"/>
      <c r="G1" s="311"/>
      <c r="H1" s="311"/>
      <c r="I1" s="311"/>
      <c r="J1" s="311"/>
      <c r="K1" s="311"/>
      <c r="L1" s="311"/>
      <c r="M1" s="311"/>
      <c r="N1" s="311"/>
      <c r="O1" s="311"/>
      <c r="P1" s="311"/>
      <c r="Q1" s="311"/>
      <c r="R1" s="311"/>
      <c r="S1" s="311"/>
      <c r="T1" s="311"/>
      <c r="U1" s="311"/>
      <c r="V1" s="311"/>
      <c r="W1" s="311"/>
      <c r="X1" s="311"/>
      <c r="Y1" s="311"/>
      <c r="Z1" s="311"/>
      <c r="AA1" s="312"/>
      <c r="AB1" s="75"/>
    </row>
    <row r="2" spans="1:28" s="72" customFormat="1" ht="20.100000000000001" customHeight="1" x14ac:dyDescent="0.25">
      <c r="A2" s="310"/>
      <c r="B2" s="73" t="s">
        <v>123</v>
      </c>
      <c r="C2" s="73" t="s">
        <v>173</v>
      </c>
      <c r="D2" s="73" t="s">
        <v>124</v>
      </c>
      <c r="E2" s="73" t="s">
        <v>173</v>
      </c>
      <c r="F2" s="73" t="s">
        <v>125</v>
      </c>
      <c r="G2" s="73" t="s">
        <v>173</v>
      </c>
      <c r="H2" s="73" t="s">
        <v>126</v>
      </c>
      <c r="I2" s="73" t="s">
        <v>173</v>
      </c>
      <c r="J2" s="73" t="s">
        <v>127</v>
      </c>
      <c r="K2" s="73" t="s">
        <v>173</v>
      </c>
      <c r="L2" s="73" t="s">
        <v>128</v>
      </c>
      <c r="M2" s="73" t="s">
        <v>173</v>
      </c>
      <c r="N2" s="73" t="s">
        <v>129</v>
      </c>
      <c r="O2" s="73" t="s">
        <v>173</v>
      </c>
      <c r="P2" s="73" t="s">
        <v>130</v>
      </c>
      <c r="Q2" s="73" t="s">
        <v>173</v>
      </c>
      <c r="R2" s="73" t="s">
        <v>131</v>
      </c>
      <c r="S2" s="73" t="s">
        <v>173</v>
      </c>
      <c r="T2" s="73" t="s">
        <v>141</v>
      </c>
      <c r="U2" s="73" t="s">
        <v>173</v>
      </c>
      <c r="V2" s="73" t="s">
        <v>140</v>
      </c>
      <c r="W2" s="73" t="s">
        <v>173</v>
      </c>
      <c r="X2" s="73" t="s">
        <v>139</v>
      </c>
      <c r="Y2" s="73" t="s">
        <v>173</v>
      </c>
      <c r="Z2" s="73" t="s">
        <v>138</v>
      </c>
      <c r="AA2" s="76" t="s">
        <v>173</v>
      </c>
      <c r="AB2" s="77"/>
    </row>
    <row r="3" spans="1:28" ht="20.100000000000001" customHeight="1" x14ac:dyDescent="0.25">
      <c r="A3" s="74" t="s">
        <v>174</v>
      </c>
      <c r="B3" s="89">
        <v>109.30979273175592</v>
      </c>
      <c r="C3" s="89">
        <v>13.27318589100082</v>
      </c>
      <c r="D3" s="89">
        <v>44.658930603982228</v>
      </c>
      <c r="E3" s="89">
        <v>3.4067507445513252</v>
      </c>
      <c r="F3" s="89">
        <v>163.95494620030712</v>
      </c>
      <c r="G3" s="89">
        <v>44.485287790680474</v>
      </c>
      <c r="H3" s="89">
        <v>82.572261981876721</v>
      </c>
      <c r="I3" s="89">
        <v>1.7670387072356142</v>
      </c>
      <c r="J3" s="89">
        <v>43.752529405700322</v>
      </c>
      <c r="K3" s="89">
        <v>2.2973191759906633</v>
      </c>
      <c r="L3" s="89">
        <v>59.681491697551564</v>
      </c>
      <c r="M3" s="89">
        <v>3.9392819872281821</v>
      </c>
      <c r="N3" s="89">
        <v>55.436980271013717</v>
      </c>
      <c r="O3" s="89">
        <v>4.6894452974450322</v>
      </c>
      <c r="P3" s="89">
        <v>66.651482945945233</v>
      </c>
      <c r="Q3" s="89">
        <v>4.6127352044177012</v>
      </c>
      <c r="R3" s="89">
        <v>123.46001084852455</v>
      </c>
      <c r="S3" s="89">
        <v>3.4288035823842375</v>
      </c>
      <c r="T3" s="89">
        <v>142.97430234055236</v>
      </c>
      <c r="U3" s="89">
        <v>26.980661221777392</v>
      </c>
      <c r="V3" s="89">
        <v>89.279506211710526</v>
      </c>
      <c r="W3" s="89">
        <v>17.839179724024493</v>
      </c>
      <c r="X3" s="89">
        <v>398.01939519199772</v>
      </c>
      <c r="Y3" s="89">
        <v>44.254396706529739</v>
      </c>
      <c r="Z3" s="89">
        <v>56.233069008759067</v>
      </c>
      <c r="AA3" s="89">
        <v>0.82755201032184811</v>
      </c>
    </row>
    <row r="4" spans="1:28" ht="20.100000000000001" customHeight="1" x14ac:dyDescent="0.25">
      <c r="A4" s="74" t="s">
        <v>175</v>
      </c>
      <c r="B4" s="99">
        <v>4.3018787750720522</v>
      </c>
      <c r="C4" s="86">
        <v>0.65887201328029565</v>
      </c>
      <c r="D4" s="87">
        <v>0.68754938096965523</v>
      </c>
      <c r="E4" s="87">
        <v>0.14711400520217008</v>
      </c>
      <c r="F4" s="87">
        <v>4.7446335490732823</v>
      </c>
      <c r="G4" s="87">
        <v>1.1810547327863286</v>
      </c>
      <c r="H4" s="87">
        <v>2.9541362109734326</v>
      </c>
      <c r="I4" s="87">
        <v>0.37022777390163153</v>
      </c>
      <c r="J4" s="87">
        <v>1.103751683658851</v>
      </c>
      <c r="K4" s="87">
        <v>5.0900375682290736E-2</v>
      </c>
      <c r="L4" s="87">
        <v>1.5049635392837029</v>
      </c>
      <c r="M4" s="87">
        <v>9.8267371757058297E-2</v>
      </c>
      <c r="N4" s="87">
        <v>1.2314030904847395</v>
      </c>
      <c r="O4" s="87">
        <v>0.33662337349594418</v>
      </c>
      <c r="P4" s="87">
        <v>1.3907604101566848</v>
      </c>
      <c r="Q4" s="87">
        <v>0.26725164833134224</v>
      </c>
      <c r="R4" s="87">
        <v>4.3276097949894057</v>
      </c>
      <c r="S4" s="87">
        <v>0.2884896017785839</v>
      </c>
      <c r="T4" s="87">
        <v>4.1375780902648263</v>
      </c>
      <c r="U4" s="87">
        <v>0.71427804127403416</v>
      </c>
      <c r="V4" s="87">
        <v>2.9801191375096026</v>
      </c>
      <c r="W4" s="87">
        <v>1.0693885526109252</v>
      </c>
      <c r="X4" s="87">
        <v>12.340922089914702</v>
      </c>
      <c r="Y4" s="87">
        <v>3.9865785830427734E-2</v>
      </c>
      <c r="Z4" s="87">
        <v>1.2945225681612675</v>
      </c>
      <c r="AA4" s="87">
        <v>0.16540203491711397</v>
      </c>
    </row>
    <row r="5" spans="1:28" ht="20.100000000000001" customHeight="1" x14ac:dyDescent="0.25">
      <c r="A5" s="74" t="s">
        <v>176</v>
      </c>
      <c r="B5" s="85">
        <v>530.04264405632023</v>
      </c>
      <c r="C5" s="88">
        <v>79.612953190780573</v>
      </c>
      <c r="D5" s="89">
        <v>396.02495074647391</v>
      </c>
      <c r="E5" s="89">
        <v>139.56289913499626</v>
      </c>
      <c r="F5" s="89">
        <v>226.30682757326625</v>
      </c>
      <c r="G5" s="89">
        <v>85.539291906713103</v>
      </c>
      <c r="H5" s="89">
        <v>915.0460395286583</v>
      </c>
      <c r="I5" s="89">
        <v>485.25738704890125</v>
      </c>
      <c r="J5" s="89">
        <v>924.70257540240198</v>
      </c>
      <c r="K5" s="89">
        <v>62.834032983593659</v>
      </c>
      <c r="L5" s="89">
        <v>1079.3866652633042</v>
      </c>
      <c r="M5" s="89">
        <v>251.91346025334855</v>
      </c>
      <c r="N5" s="89">
        <v>632.84887180359749</v>
      </c>
      <c r="O5" s="89">
        <v>17.055490268723187</v>
      </c>
      <c r="P5" s="89">
        <v>801.27926308819167</v>
      </c>
      <c r="Q5" s="89">
        <v>677.46164272396834</v>
      </c>
      <c r="R5" s="89">
        <v>228.97807172143555</v>
      </c>
      <c r="S5" s="89">
        <v>21.625770699449014</v>
      </c>
      <c r="T5" s="89">
        <v>489.66220797519679</v>
      </c>
      <c r="U5" s="89">
        <v>221.64566145532515</v>
      </c>
      <c r="V5" s="89">
        <v>742.13451368109611</v>
      </c>
      <c r="W5" s="89">
        <v>123.00130013079951</v>
      </c>
      <c r="X5" s="89">
        <v>1018.3411558698764</v>
      </c>
      <c r="Y5" s="89">
        <v>245.24669871585667</v>
      </c>
      <c r="Z5" s="89">
        <v>562.50713206313242</v>
      </c>
      <c r="AA5" s="89">
        <v>244.82979806945474</v>
      </c>
    </row>
    <row r="6" spans="1:28" ht="20.100000000000001" customHeight="1" x14ac:dyDescent="0.25">
      <c r="A6" s="74" t="s">
        <v>177</v>
      </c>
      <c r="B6" s="85">
        <v>4749.3255709614468</v>
      </c>
      <c r="C6" s="88">
        <v>677.35133079675495</v>
      </c>
      <c r="D6" s="89">
        <v>8118.5083077916925</v>
      </c>
      <c r="E6" s="89">
        <v>421.56974832539112</v>
      </c>
      <c r="F6" s="89">
        <v>3619.7329453945395</v>
      </c>
      <c r="G6" s="89">
        <v>772.98987513210693</v>
      </c>
      <c r="H6" s="89">
        <v>29318.542786346967</v>
      </c>
      <c r="I6" s="89">
        <v>130.46452036134201</v>
      </c>
      <c r="J6" s="89">
        <v>9690.3528828256258</v>
      </c>
      <c r="K6" s="89">
        <v>422.5230639165905</v>
      </c>
      <c r="L6" s="89">
        <v>25833.007972525687</v>
      </c>
      <c r="M6" s="89">
        <v>2302.0009412563281</v>
      </c>
      <c r="N6" s="89">
        <v>16531.828739288623</v>
      </c>
      <c r="O6" s="89">
        <v>151.57751806210777</v>
      </c>
      <c r="P6" s="89">
        <v>22750.036194293993</v>
      </c>
      <c r="Q6" s="89">
        <v>1952.8384672996244</v>
      </c>
      <c r="R6" s="89">
        <v>5357.4868612060336</v>
      </c>
      <c r="S6" s="89">
        <v>249.15322331704104</v>
      </c>
      <c r="T6" s="89">
        <v>6285.7261183419041</v>
      </c>
      <c r="U6" s="89">
        <v>1508.842132195354</v>
      </c>
      <c r="V6" s="89">
        <v>18906.037823371043</v>
      </c>
      <c r="W6" s="89">
        <v>4328.8440077253763</v>
      </c>
      <c r="X6" s="89">
        <v>3543.1654902452774</v>
      </c>
      <c r="Y6" s="89">
        <v>492.46306257493831</v>
      </c>
      <c r="Z6" s="89">
        <v>6792.3602262378145</v>
      </c>
      <c r="AA6" s="89">
        <v>1888.4862591080528</v>
      </c>
    </row>
    <row r="7" spans="1:28" ht="20.100000000000001" customHeight="1" x14ac:dyDescent="0.25">
      <c r="A7" s="74" t="s">
        <v>178</v>
      </c>
      <c r="B7" s="85">
        <v>32762.798009287388</v>
      </c>
      <c r="C7" s="88">
        <v>5330.0226944171418</v>
      </c>
      <c r="D7" s="89">
        <v>51604.167892033067</v>
      </c>
      <c r="E7" s="89">
        <v>626.71724106488682</v>
      </c>
      <c r="F7" s="89">
        <v>28562.996316670997</v>
      </c>
      <c r="G7" s="89">
        <v>7009.543801968236</v>
      </c>
      <c r="H7" s="89">
        <v>213197.30201645163</v>
      </c>
      <c r="I7" s="89">
        <v>25029.584723201981</v>
      </c>
      <c r="J7" s="89">
        <v>149813.02152218844</v>
      </c>
      <c r="K7" s="89">
        <v>34010.530514016071</v>
      </c>
      <c r="L7" s="89">
        <v>163373.03806926627</v>
      </c>
      <c r="M7" s="89">
        <v>27553.560594051723</v>
      </c>
      <c r="N7" s="89">
        <v>113665.63719108362</v>
      </c>
      <c r="O7" s="89">
        <v>15496.0267124411</v>
      </c>
      <c r="P7" s="89">
        <v>131820.70876816899</v>
      </c>
      <c r="Q7" s="89">
        <v>25248.041703159673</v>
      </c>
      <c r="R7" s="89">
        <v>32080.319467053934</v>
      </c>
      <c r="S7" s="89">
        <v>7627.9734595589343</v>
      </c>
      <c r="T7" s="89">
        <v>26568.118144319964</v>
      </c>
      <c r="U7" s="89">
        <v>4566.3897271977285</v>
      </c>
      <c r="V7" s="89">
        <v>289442.10159849655</v>
      </c>
      <c r="W7" s="89">
        <v>83682.395790914961</v>
      </c>
      <c r="X7" s="89">
        <v>229724.95377221089</v>
      </c>
      <c r="Y7" s="89">
        <v>29538.780113808931</v>
      </c>
      <c r="Z7" s="89">
        <v>69655.479908958412</v>
      </c>
      <c r="AA7" s="89">
        <v>6378.1740241218859</v>
      </c>
    </row>
    <row r="8" spans="1:28" ht="20.100000000000001" customHeight="1" x14ac:dyDescent="0.25">
      <c r="A8" s="74" t="s">
        <v>179</v>
      </c>
      <c r="B8" s="85">
        <v>122117.81597403339</v>
      </c>
      <c r="C8" s="88">
        <v>20288.933407695236</v>
      </c>
      <c r="D8" s="89">
        <v>6240.4305842944068</v>
      </c>
      <c r="E8" s="89">
        <v>331.47396428687392</v>
      </c>
      <c r="F8" s="89">
        <v>83923.035562672085</v>
      </c>
      <c r="G8" s="89">
        <v>17497.366361347355</v>
      </c>
      <c r="H8" s="89">
        <v>31289.986971334158</v>
      </c>
      <c r="I8" s="89">
        <v>2586.9045698466907</v>
      </c>
      <c r="J8" s="89">
        <v>11943.565807430838</v>
      </c>
      <c r="K8" s="89">
        <v>459.60932432849603</v>
      </c>
      <c r="L8" s="89">
        <v>24958.988105832086</v>
      </c>
      <c r="M8" s="89">
        <v>5231.3435523638218</v>
      </c>
      <c r="N8" s="89">
        <v>12988.624138670497</v>
      </c>
      <c r="O8" s="89">
        <v>104.01499095562529</v>
      </c>
      <c r="P8" s="89">
        <v>22370.746395080852</v>
      </c>
      <c r="Q8" s="89">
        <v>3488.3659812770884</v>
      </c>
      <c r="R8" s="89">
        <v>66841.223673777829</v>
      </c>
      <c r="S8" s="89">
        <v>4097.7263935332949</v>
      </c>
      <c r="T8" s="89">
        <v>96236.13337971858</v>
      </c>
      <c r="U8" s="89">
        <v>23748.2916979498</v>
      </c>
      <c r="V8" s="89">
        <v>24455.747597070011</v>
      </c>
      <c r="W8" s="89">
        <v>6198.7690635922636</v>
      </c>
      <c r="X8" s="89">
        <v>237035.63156629298</v>
      </c>
      <c r="Y8" s="89">
        <v>12218.954064367012</v>
      </c>
      <c r="Z8" s="89">
        <v>19289.564672686171</v>
      </c>
      <c r="AA8" s="89">
        <v>1552.8500192314482</v>
      </c>
    </row>
    <row r="9" spans="1:28" ht="20.100000000000001" customHeight="1" x14ac:dyDescent="0.25">
      <c r="A9" s="74" t="s">
        <v>180</v>
      </c>
      <c r="B9" s="85">
        <v>13762.453857918601</v>
      </c>
      <c r="C9" s="88">
        <v>2399.6964943932217</v>
      </c>
      <c r="D9" s="89">
        <v>7579.1703133481151</v>
      </c>
      <c r="E9" s="89">
        <v>37.724400688631242</v>
      </c>
      <c r="F9" s="89">
        <v>13327.175047301449</v>
      </c>
      <c r="G9" s="89">
        <v>2869.0278180876066</v>
      </c>
      <c r="H9" s="89">
        <v>19875.354420187778</v>
      </c>
      <c r="I9" s="89">
        <v>2267.3209807835165</v>
      </c>
      <c r="J9" s="89">
        <v>17628.451475503971</v>
      </c>
      <c r="K9" s="89">
        <v>3942.3374529072798</v>
      </c>
      <c r="L9" s="89">
        <v>14904.501155466955</v>
      </c>
      <c r="M9" s="89">
        <v>3038.938016518845</v>
      </c>
      <c r="N9" s="89">
        <v>12508.775628823872</v>
      </c>
      <c r="O9" s="89">
        <v>1291.5438721333633</v>
      </c>
      <c r="P9" s="89">
        <v>13067.921133642883</v>
      </c>
      <c r="Q9" s="89">
        <v>2521.3364772786422</v>
      </c>
      <c r="R9" s="89">
        <v>12231.026398214426</v>
      </c>
      <c r="S9" s="89">
        <v>824.15198882867355</v>
      </c>
      <c r="T9" s="89">
        <v>9893.873553981748</v>
      </c>
      <c r="U9" s="89">
        <v>1348.1761735205548</v>
      </c>
      <c r="V9" s="89">
        <v>10917.084825864309</v>
      </c>
      <c r="W9" s="89">
        <v>2442.3014253629658</v>
      </c>
      <c r="X9" s="89">
        <v>28737.294056040311</v>
      </c>
      <c r="Y9" s="89">
        <v>3823.5489253563533</v>
      </c>
      <c r="Z9" s="89">
        <v>7416.5085152889305</v>
      </c>
      <c r="AA9" s="89">
        <v>514.42163481791601</v>
      </c>
    </row>
    <row r="10" spans="1:28" ht="20.100000000000001" customHeight="1" x14ac:dyDescent="0.25">
      <c r="A10" s="74" t="s">
        <v>181</v>
      </c>
      <c r="B10" s="85">
        <v>2416.7016070344821</v>
      </c>
      <c r="C10" s="88">
        <v>336.57199420531492</v>
      </c>
      <c r="D10" s="89">
        <v>2299.4300017509745</v>
      </c>
      <c r="E10" s="89">
        <v>192.47397680675712</v>
      </c>
      <c r="F10" s="89">
        <v>1945.6416988590627</v>
      </c>
      <c r="G10" s="89">
        <v>262.67846562939513</v>
      </c>
      <c r="H10" s="89">
        <v>2335.7334656756511</v>
      </c>
      <c r="I10" s="89">
        <v>224.52321495840121</v>
      </c>
      <c r="J10" s="89">
        <v>2047.4306219036871</v>
      </c>
      <c r="K10" s="89">
        <v>43.950878587573591</v>
      </c>
      <c r="L10" s="89">
        <v>2377.4604271640833</v>
      </c>
      <c r="M10" s="89">
        <v>92.375570434250506</v>
      </c>
      <c r="N10" s="89">
        <v>2169.2210593345894</v>
      </c>
      <c r="O10" s="89">
        <v>110.74782961580203</v>
      </c>
      <c r="P10" s="89">
        <v>2252.0970812813598</v>
      </c>
      <c r="Q10" s="89">
        <v>264.15098971682954</v>
      </c>
      <c r="R10" s="89">
        <v>2303.5996821760664</v>
      </c>
      <c r="S10" s="89">
        <v>209.53138771463546</v>
      </c>
      <c r="T10" s="89">
        <v>2038.3230064274944</v>
      </c>
      <c r="U10" s="89">
        <v>266.44980845797784</v>
      </c>
      <c r="V10" s="89">
        <v>2064.3737202232514</v>
      </c>
      <c r="W10" s="89">
        <v>13.664544590977004</v>
      </c>
      <c r="X10" s="89">
        <v>1982.0660788161099</v>
      </c>
      <c r="Y10" s="89">
        <v>92.611680114641615</v>
      </c>
      <c r="Z10" s="89">
        <v>2190.8875804769846</v>
      </c>
      <c r="AA10" s="89">
        <v>159.61155474600869</v>
      </c>
    </row>
    <row r="11" spans="1:28" ht="20.100000000000001" customHeight="1" x14ac:dyDescent="0.25">
      <c r="A11" s="74" t="s">
        <v>182</v>
      </c>
      <c r="B11" s="85">
        <v>13211.804465773412</v>
      </c>
      <c r="C11" s="88">
        <v>1949.3938827736622</v>
      </c>
      <c r="D11" s="89">
        <v>113561.96426101559</v>
      </c>
      <c r="E11" s="89">
        <v>9093.7374706337869</v>
      </c>
      <c r="F11" s="89">
        <v>11703.355668911076</v>
      </c>
      <c r="G11" s="89">
        <v>2982.0404885005082</v>
      </c>
      <c r="H11" s="89">
        <v>251754.16800638582</v>
      </c>
      <c r="I11" s="89">
        <v>7418.0830580239381</v>
      </c>
      <c r="J11" s="89">
        <v>215317.45345703876</v>
      </c>
      <c r="K11" s="89">
        <v>9067.736645600482</v>
      </c>
      <c r="L11" s="89">
        <v>195060.05170466102</v>
      </c>
      <c r="M11" s="89">
        <v>11173.918622660703</v>
      </c>
      <c r="N11" s="89">
        <v>155682.96701611619</v>
      </c>
      <c r="O11" s="89">
        <v>5053.4972734316825</v>
      </c>
      <c r="P11" s="89">
        <v>254781.41044419221</v>
      </c>
      <c r="Q11" s="89">
        <v>16581.800901225943</v>
      </c>
      <c r="R11" s="89">
        <v>15533.067442020467</v>
      </c>
      <c r="S11" s="89">
        <v>57.328469038763401</v>
      </c>
      <c r="T11" s="89">
        <v>7185.7993634408949</v>
      </c>
      <c r="U11" s="89">
        <v>1984.0271456670141</v>
      </c>
      <c r="V11" s="89">
        <v>177316.31606908687</v>
      </c>
      <c r="W11" s="89">
        <v>45257.673087164527</v>
      </c>
      <c r="X11" s="89">
        <v>388301.66168628127</v>
      </c>
      <c r="Y11" s="89">
        <v>19412.180063193537</v>
      </c>
      <c r="Z11" s="89">
        <v>422407.45486971748</v>
      </c>
      <c r="AA11" s="89">
        <v>36778.029773057278</v>
      </c>
    </row>
    <row r="12" spans="1:28" ht="20.100000000000001" customHeight="1" x14ac:dyDescent="0.25">
      <c r="A12" s="74" t="s">
        <v>183</v>
      </c>
      <c r="B12" s="85">
        <v>157.88708265310353</v>
      </c>
      <c r="C12" s="88">
        <v>25.183018962484841</v>
      </c>
      <c r="D12" s="89">
        <v>121.396232468043</v>
      </c>
      <c r="E12" s="89">
        <v>10.988772950460666</v>
      </c>
      <c r="F12" s="89">
        <v>145.39435845475637</v>
      </c>
      <c r="G12" s="89">
        <v>23.525646385552452</v>
      </c>
      <c r="H12" s="89">
        <v>440.19263618179622</v>
      </c>
      <c r="I12" s="89">
        <v>22.689605009582362</v>
      </c>
      <c r="J12" s="89">
        <v>220.34705817443339</v>
      </c>
      <c r="K12" s="89">
        <v>14.471236653013868</v>
      </c>
      <c r="L12" s="89">
        <v>303.97045425370203</v>
      </c>
      <c r="M12" s="89">
        <v>3.8155938416258577</v>
      </c>
      <c r="N12" s="89">
        <v>195.18504439497414</v>
      </c>
      <c r="O12" s="89">
        <v>13.930139439170176</v>
      </c>
      <c r="P12" s="89">
        <v>175.40951700918467</v>
      </c>
      <c r="Q12" s="89">
        <v>15.495359179909112</v>
      </c>
      <c r="R12" s="89">
        <v>114.41358453695955</v>
      </c>
      <c r="S12" s="89">
        <v>3.1175844284944247</v>
      </c>
      <c r="T12" s="89">
        <v>149.47157804569471</v>
      </c>
      <c r="U12" s="89">
        <v>25.623700947000103</v>
      </c>
      <c r="V12" s="89">
        <v>427.22617924283105</v>
      </c>
      <c r="W12" s="89">
        <v>100.25299131164185</v>
      </c>
      <c r="X12" s="89">
        <v>471.32373818167395</v>
      </c>
      <c r="Y12" s="89">
        <v>113.17736811474452</v>
      </c>
      <c r="Z12" s="89">
        <v>146.68874386717408</v>
      </c>
      <c r="AA12" s="89">
        <v>18.478957680389613</v>
      </c>
    </row>
    <row r="13" spans="1:28" ht="20.100000000000001" customHeight="1" x14ac:dyDescent="0.25">
      <c r="A13" s="74" t="s">
        <v>184</v>
      </c>
      <c r="B13" s="85">
        <v>110.66642281961114</v>
      </c>
      <c r="C13" s="88">
        <v>17.082873490676306</v>
      </c>
      <c r="D13" s="89">
        <v>60.109323521277886</v>
      </c>
      <c r="E13" s="89">
        <v>0.89457674649723273</v>
      </c>
      <c r="F13" s="89">
        <v>114.82089805806213</v>
      </c>
      <c r="G13" s="89">
        <v>16.054756912145997</v>
      </c>
      <c r="H13" s="89">
        <v>92.656089054584371</v>
      </c>
      <c r="I13" s="89">
        <v>3.4402508676324488</v>
      </c>
      <c r="J13" s="89">
        <v>66.658532815380951</v>
      </c>
      <c r="K13" s="89">
        <v>1.1837818889971135</v>
      </c>
      <c r="L13" s="89">
        <v>81.902885863263094</v>
      </c>
      <c r="M13" s="89">
        <v>14.701052814042093</v>
      </c>
      <c r="N13" s="89">
        <v>64.399308676887216</v>
      </c>
      <c r="O13" s="89">
        <v>5.8815498399520116</v>
      </c>
      <c r="P13" s="89">
        <v>77.100051392763589</v>
      </c>
      <c r="Q13" s="89">
        <v>13.066206440425164</v>
      </c>
      <c r="R13" s="89">
        <v>109.00580675308714</v>
      </c>
      <c r="S13" s="89">
        <v>6.7549606868277738</v>
      </c>
      <c r="T13" s="89">
        <v>114.84914401350069</v>
      </c>
      <c r="U13" s="89">
        <v>18.211083166616927</v>
      </c>
      <c r="V13" s="89">
        <v>72.357150884013635</v>
      </c>
      <c r="W13" s="89">
        <v>12.098046509455788</v>
      </c>
      <c r="X13" s="89">
        <v>167.33880546533624</v>
      </c>
      <c r="Y13" s="89">
        <v>5.4765093694301097</v>
      </c>
      <c r="Z13" s="89">
        <v>70.705476899184873</v>
      </c>
      <c r="AA13" s="89">
        <v>14.204603291487896</v>
      </c>
    </row>
    <row r="14" spans="1:28" ht="20.100000000000001" customHeight="1" x14ac:dyDescent="0.25">
      <c r="A14" s="74" t="s">
        <v>185</v>
      </c>
      <c r="B14" s="85">
        <v>3644.4411571974283</v>
      </c>
      <c r="C14" s="88">
        <v>418.4440894954061</v>
      </c>
      <c r="D14" s="89">
        <v>1452.1124091508545</v>
      </c>
      <c r="E14" s="89">
        <v>211.65804110385673</v>
      </c>
      <c r="F14" s="89">
        <v>5066.5946421699391</v>
      </c>
      <c r="G14" s="89">
        <v>1146.2096020865395</v>
      </c>
      <c r="H14" s="89">
        <v>6310.8355693716258</v>
      </c>
      <c r="I14" s="89">
        <v>456.90610986617958</v>
      </c>
      <c r="J14" s="89">
        <v>2645.6366555411601</v>
      </c>
      <c r="K14" s="89">
        <v>238.60062445789589</v>
      </c>
      <c r="L14" s="89">
        <v>4244.3309378903277</v>
      </c>
      <c r="M14" s="89">
        <v>124.87988870570891</v>
      </c>
      <c r="N14" s="89">
        <v>2843.8895543132007</v>
      </c>
      <c r="O14" s="89">
        <v>350.70248122511026</v>
      </c>
      <c r="P14" s="89">
        <v>3254.8810657358031</v>
      </c>
      <c r="Q14" s="89">
        <v>377.95130819715649</v>
      </c>
      <c r="R14" s="89">
        <v>4865.076639957193</v>
      </c>
      <c r="S14" s="89">
        <v>174.21083719121779</v>
      </c>
      <c r="T14" s="89">
        <v>5109.121805918161</v>
      </c>
      <c r="U14" s="89">
        <v>945.22466007513185</v>
      </c>
      <c r="V14" s="89">
        <v>5488.0386155619253</v>
      </c>
      <c r="W14" s="89">
        <v>1331.2722392416954</v>
      </c>
      <c r="X14" s="89">
        <v>17205.123534875998</v>
      </c>
      <c r="Y14" s="89">
        <v>1609.5470801799927</v>
      </c>
      <c r="Z14" s="89">
        <v>2117.4033224384893</v>
      </c>
      <c r="AA14" s="89">
        <v>309.16859262759891</v>
      </c>
    </row>
    <row r="15" spans="1:28" ht="20.100000000000001" customHeight="1" x14ac:dyDescent="0.25">
      <c r="A15" s="74" t="s">
        <v>186</v>
      </c>
      <c r="B15" s="85">
        <v>78.563950987030481</v>
      </c>
      <c r="C15" s="88">
        <v>76.661320403285501</v>
      </c>
      <c r="D15" s="89">
        <v>27.150356986739958</v>
      </c>
      <c r="E15" s="89">
        <v>26.601367055808545</v>
      </c>
      <c r="F15" s="89">
        <v>232.5645875852133</v>
      </c>
      <c r="G15" s="89">
        <v>228.678707429366</v>
      </c>
      <c r="H15" s="89">
        <v>96.006892209178801</v>
      </c>
      <c r="I15" s="89">
        <v>59.091533424450354</v>
      </c>
      <c r="J15" s="89">
        <v>36.879721973666314</v>
      </c>
      <c r="K15" s="89">
        <v>23.421196866166756</v>
      </c>
      <c r="L15" s="89">
        <v>103.46221481273219</v>
      </c>
      <c r="M15" s="89">
        <v>24.387144461652447</v>
      </c>
      <c r="N15" s="89">
        <v>64.009002178108219</v>
      </c>
      <c r="O15" s="89">
        <v>40.243617572736902</v>
      </c>
      <c r="P15" s="89">
        <v>93.041523068601364</v>
      </c>
      <c r="Q15" s="89">
        <v>37.474648530948983</v>
      </c>
      <c r="R15" s="89">
        <v>195.48119322575292</v>
      </c>
      <c r="S15" s="89">
        <v>80.924849528137557</v>
      </c>
      <c r="T15" s="89">
        <v>300.56626375454135</v>
      </c>
      <c r="U15" s="89">
        <v>166.86753172035986</v>
      </c>
      <c r="V15" s="89">
        <v>110.54925119565816</v>
      </c>
      <c r="W15" s="89">
        <v>4.6492576164653476</v>
      </c>
      <c r="X15" s="89">
        <v>1240.0222379515217</v>
      </c>
      <c r="Y15" s="89">
        <v>269.52803887008974</v>
      </c>
      <c r="Z15" s="89">
        <v>93.786313704017942</v>
      </c>
      <c r="AA15" s="89">
        <v>10.15458256548871</v>
      </c>
    </row>
    <row r="16" spans="1:28" ht="20.100000000000001" customHeight="1" x14ac:dyDescent="0.25">
      <c r="A16" s="74" t="s">
        <v>187</v>
      </c>
      <c r="B16" s="85">
        <v>450.49486772330454</v>
      </c>
      <c r="C16" s="88">
        <v>102.20374839994946</v>
      </c>
      <c r="D16" s="89">
        <v>410.59827818943654</v>
      </c>
      <c r="E16" s="89">
        <v>429.58979177122654</v>
      </c>
      <c r="F16" s="89">
        <v>776.3441800986011</v>
      </c>
      <c r="G16" s="89">
        <v>291.9734956398525</v>
      </c>
      <c r="H16" s="89">
        <v>814.40541597638799</v>
      </c>
      <c r="I16" s="89">
        <v>885.22107387725532</v>
      </c>
      <c r="J16" s="89">
        <v>315.15700132653791</v>
      </c>
      <c r="K16" s="89">
        <v>288.33874985435506</v>
      </c>
      <c r="L16" s="89">
        <v>5417.877627278941</v>
      </c>
      <c r="M16" s="89">
        <v>7199.5102203565739</v>
      </c>
      <c r="N16" s="89">
        <v>423.9404027968356</v>
      </c>
      <c r="O16" s="89">
        <v>318.29424939391043</v>
      </c>
      <c r="P16" s="89">
        <v>598.88850569200667</v>
      </c>
      <c r="Q16" s="89">
        <v>541.56629372990449</v>
      </c>
      <c r="R16" s="89">
        <v>569.24922554803072</v>
      </c>
      <c r="S16" s="89">
        <v>272.73759707975307</v>
      </c>
      <c r="T16" s="89">
        <v>656.32066946146222</v>
      </c>
      <c r="U16" s="89">
        <v>194.31703534732077</v>
      </c>
      <c r="V16" s="89">
        <v>206.06803321205743</v>
      </c>
      <c r="W16" s="89">
        <v>19.446069002118595</v>
      </c>
      <c r="X16" s="89">
        <v>1029.4181600752688</v>
      </c>
      <c r="Y16" s="89">
        <v>125.26268404591568</v>
      </c>
      <c r="Z16" s="89">
        <v>129.47829332081298</v>
      </c>
      <c r="AA16" s="89">
        <v>25.699150232005582</v>
      </c>
    </row>
    <row r="17" spans="1:27" ht="20.100000000000001" customHeight="1" x14ac:dyDescent="0.25">
      <c r="A17" s="74" t="s">
        <v>188</v>
      </c>
      <c r="B17" s="85">
        <v>2060.5228962800315</v>
      </c>
      <c r="C17" s="88">
        <v>355.78193736931905</v>
      </c>
      <c r="D17" s="89">
        <v>2762.5017363803786</v>
      </c>
      <c r="E17" s="89">
        <v>84.599751295286893</v>
      </c>
      <c r="F17" s="89">
        <v>2917.5836193939981</v>
      </c>
      <c r="G17" s="89">
        <v>637.22975931611813</v>
      </c>
      <c r="H17" s="89">
        <v>9065.3050253785077</v>
      </c>
      <c r="I17" s="89">
        <v>723.8232726121006</v>
      </c>
      <c r="J17" s="89">
        <v>4275.1615851295637</v>
      </c>
      <c r="K17" s="89">
        <v>205.12580778087545</v>
      </c>
      <c r="L17" s="89">
        <v>7414.9768067159757</v>
      </c>
      <c r="M17" s="89">
        <v>344.18170593450878</v>
      </c>
      <c r="N17" s="89">
        <v>5994.165316054432</v>
      </c>
      <c r="O17" s="89">
        <v>1275.6269242250851</v>
      </c>
      <c r="P17" s="89">
        <v>5918.8991687922944</v>
      </c>
      <c r="Q17" s="89">
        <v>773.53669565874554</v>
      </c>
      <c r="R17" s="89">
        <v>6283.7224187336305</v>
      </c>
      <c r="S17" s="89">
        <v>374.7817205440976</v>
      </c>
      <c r="T17" s="89">
        <v>3844.0036691015762</v>
      </c>
      <c r="U17" s="89">
        <v>958.23916235798629</v>
      </c>
      <c r="V17" s="89">
        <v>9936.2091491307838</v>
      </c>
      <c r="W17" s="89">
        <v>2770.8980172201295</v>
      </c>
      <c r="X17" s="89">
        <v>21518.273285009564</v>
      </c>
      <c r="Y17" s="89">
        <v>3707.2156318784532</v>
      </c>
      <c r="Z17" s="89">
        <v>3600.7892719134347</v>
      </c>
      <c r="AA17" s="89">
        <v>918.8109418031911</v>
      </c>
    </row>
    <row r="18" spans="1:27" ht="20.100000000000001" customHeight="1" x14ac:dyDescent="0.25">
      <c r="A18" s="74" t="s">
        <v>189</v>
      </c>
      <c r="B18" s="85">
        <v>22050.180773741158</v>
      </c>
      <c r="C18" s="88">
        <v>4303.8071519147288</v>
      </c>
      <c r="D18" s="89">
        <v>6359.9559138562208</v>
      </c>
      <c r="E18" s="89">
        <v>2435.8794223217283</v>
      </c>
      <c r="F18" s="89">
        <v>78536.41775228933</v>
      </c>
      <c r="G18" s="89">
        <v>36454.533383006521</v>
      </c>
      <c r="H18" s="89">
        <v>23300.459388104824</v>
      </c>
      <c r="I18" s="89">
        <v>784.2053665060057</v>
      </c>
      <c r="J18" s="89">
        <v>9065.6757960357754</v>
      </c>
      <c r="K18" s="89">
        <v>1294.8216715493177</v>
      </c>
      <c r="L18" s="89">
        <v>30450.169978389742</v>
      </c>
      <c r="M18" s="89">
        <v>1348.4692031173802</v>
      </c>
      <c r="N18" s="89">
        <v>21881.963777592053</v>
      </c>
      <c r="O18" s="89">
        <v>3104.6785595953297</v>
      </c>
      <c r="P18" s="89">
        <v>10981.520471237536</v>
      </c>
      <c r="Q18" s="89">
        <v>564.00130972415525</v>
      </c>
      <c r="R18" s="89">
        <v>32540.736369077087</v>
      </c>
      <c r="S18" s="89">
        <v>3562.7887876941363</v>
      </c>
      <c r="T18" s="89">
        <v>53522.39065978185</v>
      </c>
      <c r="U18" s="89">
        <v>10245.745463549707</v>
      </c>
      <c r="V18" s="89">
        <v>14121.194465125467</v>
      </c>
      <c r="W18" s="89">
        <v>4539.9729141164025</v>
      </c>
      <c r="X18" s="89">
        <v>85146.282113164882</v>
      </c>
      <c r="Y18" s="89">
        <v>7234.1043405889741</v>
      </c>
      <c r="Z18" s="89">
        <v>8791.3823830947986</v>
      </c>
      <c r="AA18" s="89">
        <v>468.32091872216211</v>
      </c>
    </row>
    <row r="19" spans="1:27" ht="20.100000000000001" customHeight="1" x14ac:dyDescent="0.25">
      <c r="A19" s="74" t="s">
        <v>190</v>
      </c>
      <c r="B19" s="85">
        <v>59.319863562541549</v>
      </c>
      <c r="C19" s="88">
        <v>10.304988983969206</v>
      </c>
      <c r="D19" s="89">
        <v>22.392710689122264</v>
      </c>
      <c r="E19" s="89">
        <v>2.570159950044784</v>
      </c>
      <c r="F19" s="89">
        <v>93.67987099252818</v>
      </c>
      <c r="G19" s="89">
        <v>18.645101514842302</v>
      </c>
      <c r="H19" s="89">
        <v>106.91962844436574</v>
      </c>
      <c r="I19" s="89">
        <v>8.5194880179133303</v>
      </c>
      <c r="J19" s="89">
        <v>42.192403888101914</v>
      </c>
      <c r="K19" s="89">
        <v>0.50203995966501958</v>
      </c>
      <c r="L19" s="89">
        <v>110.47707561189554</v>
      </c>
      <c r="M19" s="89">
        <v>55.425486639514062</v>
      </c>
      <c r="N19" s="89">
        <v>59.255413347321543</v>
      </c>
      <c r="O19" s="89">
        <v>5.2849357036892846</v>
      </c>
      <c r="P19" s="89">
        <v>46.371771181390997</v>
      </c>
      <c r="Q19" s="89">
        <v>6.8171283995758465</v>
      </c>
      <c r="R19" s="89">
        <v>70.755598525729056</v>
      </c>
      <c r="S19" s="89">
        <v>1.3983402695803118</v>
      </c>
      <c r="T19" s="89">
        <v>121.82986439517177</v>
      </c>
      <c r="U19" s="89">
        <v>2.7065135379754661</v>
      </c>
      <c r="V19" s="89">
        <v>77.167292812405762</v>
      </c>
      <c r="W19" s="89">
        <v>24.209468735664718</v>
      </c>
      <c r="X19" s="89">
        <v>159.53613925169802</v>
      </c>
      <c r="Y19" s="89">
        <v>2.6801848867087639</v>
      </c>
      <c r="Z19" s="89">
        <v>39.197145639039782</v>
      </c>
      <c r="AA19" s="89">
        <v>9.2481946259245689</v>
      </c>
    </row>
    <row r="20" spans="1:27" ht="20.100000000000001" customHeight="1" x14ac:dyDescent="0.25">
      <c r="A20" s="74" t="s">
        <v>191</v>
      </c>
      <c r="B20" s="85">
        <v>546.09535018516044</v>
      </c>
      <c r="C20" s="88">
        <v>216.16130403220041</v>
      </c>
      <c r="D20" s="89">
        <v>426.6857109756134</v>
      </c>
      <c r="E20" s="89">
        <v>376.22486674799353</v>
      </c>
      <c r="F20" s="89">
        <v>559.89271227613301</v>
      </c>
      <c r="G20" s="89">
        <v>71.048219215209841</v>
      </c>
      <c r="H20" s="89">
        <v>720.26912258594552</v>
      </c>
      <c r="I20" s="89">
        <v>432.61684429011405</v>
      </c>
      <c r="J20" s="89">
        <v>359.42910403189967</v>
      </c>
      <c r="K20" s="89">
        <v>53.986155688704805</v>
      </c>
      <c r="L20" s="89">
        <v>2520.9001109955211</v>
      </c>
      <c r="M20" s="89">
        <v>3064.031822887423</v>
      </c>
      <c r="N20" s="89">
        <v>398.31338579112094</v>
      </c>
      <c r="O20" s="89">
        <v>189.2599122972301</v>
      </c>
      <c r="P20" s="89">
        <v>403.8556142798983</v>
      </c>
      <c r="Q20" s="89">
        <v>275.97882174578785</v>
      </c>
      <c r="R20" s="89">
        <v>444.45135727243394</v>
      </c>
      <c r="S20" s="89">
        <v>236.54838640209587</v>
      </c>
      <c r="T20" s="89">
        <v>692.50053764307552</v>
      </c>
      <c r="U20" s="89">
        <v>117.75397556917454</v>
      </c>
      <c r="V20" s="89">
        <v>513.09652602704932</v>
      </c>
      <c r="W20" s="89">
        <v>136.54597701271021</v>
      </c>
      <c r="X20" s="89">
        <v>834.18319830720509</v>
      </c>
      <c r="Y20" s="89">
        <v>18.450569780673622</v>
      </c>
      <c r="Z20" s="89">
        <v>213.98462923214521</v>
      </c>
      <c r="AA20" s="89">
        <v>126.46189173673578</v>
      </c>
    </row>
    <row r="21" spans="1:27" ht="20.100000000000001" customHeight="1" x14ac:dyDescent="0.25">
      <c r="A21" s="74" t="s">
        <v>192</v>
      </c>
      <c r="B21" s="85">
        <v>2341.2339825333825</v>
      </c>
      <c r="C21" s="88">
        <v>219.56956418157765</v>
      </c>
      <c r="D21" s="89">
        <v>3245.7346357670253</v>
      </c>
      <c r="E21" s="89">
        <v>1561.5534809266617</v>
      </c>
      <c r="F21" s="89">
        <v>3865.0870734770538</v>
      </c>
      <c r="G21" s="89">
        <v>370.18114151706919</v>
      </c>
      <c r="H21" s="89">
        <v>3171.8941259135795</v>
      </c>
      <c r="I21" s="89">
        <v>240.58206175843364</v>
      </c>
      <c r="J21" s="89">
        <v>2292.4189083116162</v>
      </c>
      <c r="K21" s="89">
        <v>15.314502914001435</v>
      </c>
      <c r="L21" s="89">
        <v>2541.0936893468138</v>
      </c>
      <c r="M21" s="89">
        <v>223.29507807203905</v>
      </c>
      <c r="N21" s="89">
        <v>1809.8837137940259</v>
      </c>
      <c r="O21" s="89">
        <v>130.93562561870215</v>
      </c>
      <c r="P21" s="89">
        <v>2742.2678837656872</v>
      </c>
      <c r="Q21" s="89">
        <v>655.09776246031129</v>
      </c>
      <c r="R21" s="89">
        <v>4200.9837520774481</v>
      </c>
      <c r="S21" s="89">
        <v>160.55009375816027</v>
      </c>
      <c r="T21" s="89">
        <v>3648.4715031740147</v>
      </c>
      <c r="U21" s="89">
        <v>1194.3606107860344</v>
      </c>
      <c r="V21" s="89">
        <v>2667.9116228894904</v>
      </c>
      <c r="W21" s="89">
        <v>1131.8110582977929</v>
      </c>
      <c r="X21" s="89">
        <v>2883.7316981709387</v>
      </c>
      <c r="Y21" s="89">
        <v>919.92625955169422</v>
      </c>
      <c r="Z21" s="89">
        <v>1145.3226160140703</v>
      </c>
      <c r="AA21" s="89">
        <v>8.1680391916753123</v>
      </c>
    </row>
    <row r="22" spans="1:27" ht="20.100000000000001" customHeight="1" x14ac:dyDescent="0.25">
      <c r="A22" s="74" t="s">
        <v>193</v>
      </c>
      <c r="B22" s="85">
        <v>2704.3914488484156</v>
      </c>
      <c r="C22" s="88">
        <v>292.50098701966158</v>
      </c>
      <c r="D22" s="89">
        <v>2046.5281573828338</v>
      </c>
      <c r="E22" s="89">
        <v>256.62851309962178</v>
      </c>
      <c r="F22" s="89">
        <v>1981.8560586856943</v>
      </c>
      <c r="G22" s="89">
        <v>437.05275070637566</v>
      </c>
      <c r="H22" s="89">
        <v>4092.0827323923963</v>
      </c>
      <c r="I22" s="89">
        <v>1550.4866450487038</v>
      </c>
      <c r="J22" s="89">
        <v>2005.2190889776607</v>
      </c>
      <c r="K22" s="89">
        <v>36.519400104363662</v>
      </c>
      <c r="L22" s="89">
        <v>3046.7916809984449</v>
      </c>
      <c r="M22" s="89">
        <v>27.623837439489368</v>
      </c>
      <c r="N22" s="89">
        <v>2855.9547632677286</v>
      </c>
      <c r="O22" s="89">
        <v>354.42752202417938</v>
      </c>
      <c r="P22" s="89">
        <v>3844.601245663498</v>
      </c>
      <c r="Q22" s="89">
        <v>1037.1521305678446</v>
      </c>
      <c r="R22" s="89">
        <v>3432.2166066296609</v>
      </c>
      <c r="S22" s="89">
        <v>2762.7240319651205</v>
      </c>
      <c r="T22" s="89">
        <v>56536.331915830837</v>
      </c>
      <c r="U22" s="89">
        <v>77499.71364671232</v>
      </c>
      <c r="V22" s="89">
        <v>1996.843680149545</v>
      </c>
      <c r="W22" s="89">
        <v>672.58467728244534</v>
      </c>
      <c r="X22" s="89">
        <v>2226.0596968307514</v>
      </c>
      <c r="Y22" s="89">
        <v>35.749551952872629</v>
      </c>
      <c r="Z22" s="89">
        <v>2554.4128989906894</v>
      </c>
      <c r="AA22" s="89">
        <v>2950.0478550813627</v>
      </c>
    </row>
    <row r="23" spans="1:27" ht="20.100000000000001" customHeight="1" x14ac:dyDescent="0.25">
      <c r="A23" s="74" t="s">
        <v>194</v>
      </c>
      <c r="B23" s="85">
        <v>37.229896439301413</v>
      </c>
      <c r="C23" s="88">
        <v>5.0028553048861948</v>
      </c>
      <c r="D23" s="89">
        <v>3.7185659691318058</v>
      </c>
      <c r="E23" s="89">
        <v>0.29820744626535833</v>
      </c>
      <c r="F23" s="89">
        <v>36.266011227813195</v>
      </c>
      <c r="G23" s="89">
        <v>8.0754021178809232</v>
      </c>
      <c r="H23" s="89">
        <v>15.600541452287239</v>
      </c>
      <c r="I23" s="89">
        <v>1.2631026707123274</v>
      </c>
      <c r="J23" s="89">
        <v>7.3188525864961109</v>
      </c>
      <c r="K23" s="89">
        <v>0.48261349219382421</v>
      </c>
      <c r="L23" s="89">
        <v>13.327689280476989</v>
      </c>
      <c r="M23" s="89">
        <v>3.0043218178369786</v>
      </c>
      <c r="N23" s="89">
        <v>8.771666227219125</v>
      </c>
      <c r="O23" s="89">
        <v>0.66622742998034001</v>
      </c>
      <c r="P23" s="89">
        <v>11.878860146191704</v>
      </c>
      <c r="Q23" s="89">
        <v>1.3813225961008171</v>
      </c>
      <c r="R23" s="89">
        <v>34.095746573342637</v>
      </c>
      <c r="S23" s="89">
        <v>2.9487519504169013</v>
      </c>
      <c r="T23" s="89">
        <v>36.353932368009644</v>
      </c>
      <c r="U23" s="89">
        <v>7.8527634935732298</v>
      </c>
      <c r="V23" s="89">
        <v>10.818905547922659</v>
      </c>
      <c r="W23" s="89">
        <v>2.4840888007601269</v>
      </c>
      <c r="X23" s="89">
        <v>116.8808624861378</v>
      </c>
      <c r="Y23" s="89">
        <v>5.8927044556664185</v>
      </c>
      <c r="Z23" s="89">
        <v>10.114117761528032</v>
      </c>
      <c r="AA23" s="89">
        <v>0.80321732151595615</v>
      </c>
    </row>
    <row r="24" spans="1:27" ht="20.100000000000001" customHeight="1" x14ac:dyDescent="0.25">
      <c r="A24" s="74" t="s">
        <v>195</v>
      </c>
      <c r="B24" s="85">
        <v>28.118287273251962</v>
      </c>
      <c r="C24" s="88">
        <v>5.5505265001674786</v>
      </c>
      <c r="D24" s="89">
        <v>7.069684575541185</v>
      </c>
      <c r="E24" s="89">
        <v>4.7521938150188694</v>
      </c>
      <c r="F24" s="89">
        <v>77.641865119729673</v>
      </c>
      <c r="G24" s="89">
        <v>16.39800987342527</v>
      </c>
      <c r="H24" s="89">
        <v>13.828712753109537</v>
      </c>
      <c r="I24" s="89">
        <v>0.16768545335163229</v>
      </c>
      <c r="J24" s="89">
        <v>7.9007700579641638</v>
      </c>
      <c r="K24" s="89">
        <v>0.72922383666657153</v>
      </c>
      <c r="L24" s="89">
        <v>20.912238844769067</v>
      </c>
      <c r="M24" s="89">
        <v>5.0747672172205656</v>
      </c>
      <c r="N24" s="89">
        <v>17.125910324706535</v>
      </c>
      <c r="O24" s="89">
        <v>0.3686799950468429</v>
      </c>
      <c r="P24" s="89">
        <v>8.1601340292107771</v>
      </c>
      <c r="Q24" s="89">
        <v>1.586131189894515</v>
      </c>
      <c r="R24" s="89">
        <v>35.26486968877451</v>
      </c>
      <c r="S24" s="89">
        <v>2.9378844922646445</v>
      </c>
      <c r="T24" s="89">
        <v>50.974919658610766</v>
      </c>
      <c r="U24" s="89">
        <v>6.8555957927901545</v>
      </c>
      <c r="V24" s="89">
        <v>7.8807455893793819</v>
      </c>
      <c r="W24" s="89">
        <v>3.0346690384267161</v>
      </c>
      <c r="X24" s="89">
        <v>53.998492746104986</v>
      </c>
      <c r="Y24" s="89">
        <v>2.2078516737290448</v>
      </c>
      <c r="Z24" s="89">
        <v>6.2989111685464163</v>
      </c>
      <c r="AA24" s="89">
        <v>1.2721596341772516E-2</v>
      </c>
    </row>
    <row r="25" spans="1:27" ht="20.100000000000001" customHeight="1" x14ac:dyDescent="0.25">
      <c r="A25" s="74" t="s">
        <v>196</v>
      </c>
      <c r="B25" s="85">
        <v>19.24487264511458</v>
      </c>
      <c r="C25" s="88">
        <v>13.686839898022942</v>
      </c>
      <c r="D25" s="89">
        <v>3.8471255511917883</v>
      </c>
      <c r="E25" s="89">
        <v>0.6902001582149806</v>
      </c>
      <c r="F25" s="89">
        <v>32.080646286004267</v>
      </c>
      <c r="G25" s="89">
        <v>22.1376450692897</v>
      </c>
      <c r="H25" s="89">
        <v>51.042778456707488</v>
      </c>
      <c r="I25" s="89">
        <v>10.945322224408653</v>
      </c>
      <c r="J25" s="89">
        <v>11.26711212714695</v>
      </c>
      <c r="K25" s="89">
        <v>0.29768417956519255</v>
      </c>
      <c r="L25" s="89">
        <v>35.692034772347931</v>
      </c>
      <c r="M25" s="89">
        <v>9.0427434679317695</v>
      </c>
      <c r="N25" s="89">
        <v>19.245550140910446</v>
      </c>
      <c r="O25" s="89">
        <v>8.9183694971563732</v>
      </c>
      <c r="P25" s="89">
        <v>18.672539310741872</v>
      </c>
      <c r="Q25" s="89">
        <v>5.6837024301677364</v>
      </c>
      <c r="R25" s="89">
        <v>41.071584339877653</v>
      </c>
      <c r="S25" s="89">
        <v>14.030845421125345</v>
      </c>
      <c r="T25" s="89">
        <v>133.03625019690753</v>
      </c>
      <c r="U25" s="89">
        <v>137.19070468728293</v>
      </c>
      <c r="V25" s="89">
        <v>57.93801465579557</v>
      </c>
      <c r="W25" s="89">
        <v>22.858079593080475</v>
      </c>
      <c r="X25" s="89">
        <v>133.27201180490317</v>
      </c>
      <c r="Y25" s="89">
        <v>3.9737681202624877</v>
      </c>
      <c r="Z25" s="89">
        <v>17.778924618388565</v>
      </c>
      <c r="AA25" s="89">
        <v>1.598335425989766</v>
      </c>
    </row>
    <row r="26" spans="1:27" ht="20.100000000000001" customHeight="1" x14ac:dyDescent="0.25">
      <c r="A26" s="74" t="s">
        <v>197</v>
      </c>
      <c r="B26" s="85">
        <v>30.835168784670646</v>
      </c>
      <c r="C26" s="88">
        <v>12.470162981167821</v>
      </c>
      <c r="D26" s="89">
        <v>9.8975156726714264</v>
      </c>
      <c r="E26" s="89">
        <v>1.2101644901705888</v>
      </c>
      <c r="F26" s="89">
        <v>42.566322192320214</v>
      </c>
      <c r="G26" s="89">
        <v>2.6002833577622226</v>
      </c>
      <c r="H26" s="89">
        <v>103.33489339134303</v>
      </c>
      <c r="I26" s="89">
        <v>32.525703356077322</v>
      </c>
      <c r="J26" s="89">
        <v>23.175200808560749</v>
      </c>
      <c r="K26" s="89">
        <v>1.7451319842710338</v>
      </c>
      <c r="L26" s="89">
        <v>54.848189657380239</v>
      </c>
      <c r="M26" s="89">
        <v>9.6634351364594639</v>
      </c>
      <c r="N26" s="89">
        <v>27.625340475357063</v>
      </c>
      <c r="O26" s="89">
        <v>4.1243794802625997</v>
      </c>
      <c r="P26" s="89">
        <v>53.359563606583279</v>
      </c>
      <c r="Q26" s="89">
        <v>2.5988730821263952</v>
      </c>
      <c r="R26" s="89">
        <v>35.305258219500693</v>
      </c>
      <c r="S26" s="89">
        <v>7.699059679445754</v>
      </c>
      <c r="T26" s="89">
        <v>85.210362565521109</v>
      </c>
      <c r="U26" s="89">
        <v>60.472350191959428</v>
      </c>
      <c r="V26" s="89">
        <v>70.57771298554556</v>
      </c>
      <c r="W26" s="89">
        <v>37.005491408240772</v>
      </c>
      <c r="X26" s="89">
        <v>486.18370380135735</v>
      </c>
      <c r="Y26" s="89">
        <v>211.99077266320251</v>
      </c>
      <c r="Z26" s="89">
        <v>51.839788107030842</v>
      </c>
      <c r="AA26" s="89">
        <v>19.577241088297384</v>
      </c>
    </row>
    <row r="27" spans="1:27" ht="20.100000000000001" customHeight="1" x14ac:dyDescent="0.25">
      <c r="A27" s="74" t="s">
        <v>198</v>
      </c>
      <c r="B27" s="85">
        <v>1853.5973167459017</v>
      </c>
      <c r="C27" s="88">
        <v>289.64629784673798</v>
      </c>
      <c r="D27" s="89">
        <v>857.31811132507983</v>
      </c>
      <c r="E27" s="89">
        <v>77.783398980407938</v>
      </c>
      <c r="F27" s="89">
        <v>2076.087912749816</v>
      </c>
      <c r="G27" s="89">
        <v>451.38577233133549</v>
      </c>
      <c r="H27" s="89">
        <v>2919.3752548929506</v>
      </c>
      <c r="I27" s="89">
        <v>300.98933767910546</v>
      </c>
      <c r="J27" s="89">
        <v>1486.6808592422251</v>
      </c>
      <c r="K27" s="89">
        <v>77.854382445092583</v>
      </c>
      <c r="L27" s="89">
        <v>2145.0745953514834</v>
      </c>
      <c r="M27" s="89">
        <v>20.494635210239537</v>
      </c>
      <c r="N27" s="89">
        <v>1464.0160532006173</v>
      </c>
      <c r="O27" s="89">
        <v>240.11747874882954</v>
      </c>
      <c r="P27" s="89">
        <v>2013.5276469491525</v>
      </c>
      <c r="Q27" s="89">
        <v>295.38765659424149</v>
      </c>
      <c r="R27" s="89">
        <v>1182.9590232046332</v>
      </c>
      <c r="S27" s="89">
        <v>62.306439913728511</v>
      </c>
      <c r="T27" s="89">
        <v>2420.0313717030713</v>
      </c>
      <c r="U27" s="89">
        <v>354.11168508347293</v>
      </c>
      <c r="V27" s="89">
        <v>2644.0768039952764</v>
      </c>
      <c r="W27" s="89">
        <v>757.20647963042768</v>
      </c>
      <c r="X27" s="89">
        <v>4939.9106798031926</v>
      </c>
      <c r="Y27" s="89">
        <v>619.23537658029227</v>
      </c>
      <c r="Z27" s="89">
        <v>1081.0904998411415</v>
      </c>
      <c r="AA27" s="89">
        <v>118.31971656740723</v>
      </c>
    </row>
    <row r="28" spans="1:27" ht="20.100000000000001" customHeight="1" x14ac:dyDescent="0.25">
      <c r="A28" s="74" t="s">
        <v>199</v>
      </c>
      <c r="B28" s="85">
        <v>48.908129529369909</v>
      </c>
      <c r="C28" s="88">
        <v>4.5679750484757484</v>
      </c>
      <c r="D28" s="89">
        <v>26.631529901424525</v>
      </c>
      <c r="E28" s="89">
        <v>3.1901630406043173</v>
      </c>
      <c r="F28" s="89">
        <v>52.920340053171209</v>
      </c>
      <c r="G28" s="89">
        <v>12.284701161795761</v>
      </c>
      <c r="H28" s="89">
        <v>43.782123245589524</v>
      </c>
      <c r="I28" s="89">
        <v>2.2921221847426807</v>
      </c>
      <c r="J28" s="89">
        <v>16.752176325735423</v>
      </c>
      <c r="K28" s="89">
        <v>0.21093771238651535</v>
      </c>
      <c r="L28" s="89">
        <v>24.395350870093228</v>
      </c>
      <c r="M28" s="89">
        <v>2.0900699015012814</v>
      </c>
      <c r="N28" s="89">
        <v>24.258535999694676</v>
      </c>
      <c r="O28" s="89">
        <v>3.346947165508757</v>
      </c>
      <c r="P28" s="89">
        <v>22.910514612891756</v>
      </c>
      <c r="Q28" s="89">
        <v>1.508554631364373</v>
      </c>
      <c r="R28" s="89">
        <v>41.650745488855279</v>
      </c>
      <c r="S28" s="89">
        <v>0.43210317808553966</v>
      </c>
      <c r="T28" s="89">
        <v>64.794989189169385</v>
      </c>
      <c r="U28" s="89">
        <v>10.940648915144985</v>
      </c>
      <c r="V28" s="89">
        <v>42.408197905563078</v>
      </c>
      <c r="W28" s="89">
        <v>12.629368502122261</v>
      </c>
      <c r="X28" s="89">
        <v>217.03704942774993</v>
      </c>
      <c r="Y28" s="89">
        <v>29.109214858232221</v>
      </c>
      <c r="Z28" s="89">
        <v>16.629194864136526</v>
      </c>
      <c r="AA28" s="89">
        <v>2.7113049672114213</v>
      </c>
    </row>
    <row r="29" spans="1:27" ht="20.100000000000001" customHeight="1" x14ac:dyDescent="0.25">
      <c r="A29" s="74" t="s">
        <v>200</v>
      </c>
      <c r="B29" s="85">
        <v>363.00404069690535</v>
      </c>
      <c r="C29" s="88">
        <v>18.199088490042296</v>
      </c>
      <c r="D29" s="89">
        <v>31.624205011533778</v>
      </c>
      <c r="E29" s="89">
        <v>6.9803581109352324</v>
      </c>
      <c r="F29" s="89">
        <v>330.28241999071008</v>
      </c>
      <c r="G29" s="89">
        <v>86.340359989045538</v>
      </c>
      <c r="H29" s="89">
        <v>112.8804374145392</v>
      </c>
      <c r="I29" s="89">
        <v>67.14091924704357</v>
      </c>
      <c r="J29" s="89">
        <v>27.152956560458026</v>
      </c>
      <c r="K29" s="89">
        <v>4.8243701355753412</v>
      </c>
      <c r="L29" s="89">
        <v>35.633721176307134</v>
      </c>
      <c r="M29" s="89">
        <v>7.809439471807849</v>
      </c>
      <c r="N29" s="89">
        <v>32.970475816351644</v>
      </c>
      <c r="O29" s="89">
        <v>4.9167676366853845</v>
      </c>
      <c r="P29" s="89">
        <v>88.535839838735356</v>
      </c>
      <c r="Q29" s="89">
        <v>41.183420764947407</v>
      </c>
      <c r="R29" s="89">
        <v>284.50117156101106</v>
      </c>
      <c r="S29" s="89">
        <v>10.15131958336131</v>
      </c>
      <c r="T29" s="89">
        <v>425.18012485884611</v>
      </c>
      <c r="U29" s="89">
        <v>173.54450259138477</v>
      </c>
      <c r="V29" s="89">
        <v>112.23726057120645</v>
      </c>
      <c r="W29" s="89">
        <v>39.688689827724133</v>
      </c>
      <c r="X29" s="89">
        <v>271.96923522465528</v>
      </c>
      <c r="Y29" s="89">
        <v>15.013718320009735</v>
      </c>
      <c r="Z29" s="89">
        <v>57.604894931941089</v>
      </c>
      <c r="AA29" s="89">
        <v>7.8718638530393319</v>
      </c>
    </row>
    <row r="30" spans="1:27" ht="20.100000000000001" customHeight="1" x14ac:dyDescent="0.25">
      <c r="A30" s="74" t="s">
        <v>201</v>
      </c>
      <c r="B30" s="85">
        <v>42.136944552285122</v>
      </c>
      <c r="C30" s="88">
        <v>13.300984256763618</v>
      </c>
      <c r="D30" s="89">
        <v>79.432739173104878</v>
      </c>
      <c r="E30" s="89">
        <v>40.599943267580151</v>
      </c>
      <c r="F30" s="89">
        <v>223.86449645981733</v>
      </c>
      <c r="G30" s="89">
        <v>233.05251999157241</v>
      </c>
      <c r="H30" s="89">
        <v>60.729205561660493</v>
      </c>
      <c r="I30" s="89">
        <v>11.116082692958175</v>
      </c>
      <c r="J30" s="89">
        <v>40.748827416501442</v>
      </c>
      <c r="K30" s="89">
        <v>2.1358651132378927</v>
      </c>
      <c r="L30" s="89">
        <v>95.784518474188971</v>
      </c>
      <c r="M30" s="89">
        <v>10.919048847436668</v>
      </c>
      <c r="N30" s="89">
        <v>93.097761291517386</v>
      </c>
      <c r="O30" s="89">
        <v>31.000093911141786</v>
      </c>
      <c r="P30" s="89">
        <v>52.080050482311982</v>
      </c>
      <c r="Q30" s="89">
        <v>8.2660490778079989</v>
      </c>
      <c r="R30" s="89">
        <v>40.467621903824146</v>
      </c>
      <c r="S30" s="89">
        <v>4.1574200551701646</v>
      </c>
      <c r="T30" s="89">
        <v>66.836568582377922</v>
      </c>
      <c r="U30" s="89">
        <v>14.968371572794196</v>
      </c>
      <c r="V30" s="89">
        <v>45.014652298188864</v>
      </c>
      <c r="W30" s="89">
        <v>20.383087657192444</v>
      </c>
      <c r="X30" s="89">
        <v>197.65299614638232</v>
      </c>
      <c r="Y30" s="89">
        <v>73.508545165768027</v>
      </c>
      <c r="Z30" s="89">
        <v>46.609512890070754</v>
      </c>
      <c r="AA30" s="89">
        <v>16.37397040083497</v>
      </c>
    </row>
    <row r="31" spans="1:27" ht="20.100000000000001" customHeight="1" x14ac:dyDescent="0.25">
      <c r="A31" s="74" t="s">
        <v>202</v>
      </c>
      <c r="B31" s="85">
        <v>0.36734399632072329</v>
      </c>
      <c r="C31" s="88">
        <v>2.7121866305372011E-3</v>
      </c>
      <c r="D31" s="89">
        <v>0.19316327519172788</v>
      </c>
      <c r="E31" s="89">
        <v>3.5055194112493235E-2</v>
      </c>
      <c r="F31" s="89">
        <v>0.4385288529319199</v>
      </c>
      <c r="G31" s="89">
        <v>0.11949694625875305</v>
      </c>
      <c r="H31" s="89">
        <v>0.58095904378717067</v>
      </c>
      <c r="I31" s="89">
        <v>2.0613621838522968E-2</v>
      </c>
      <c r="J31" s="89">
        <v>0.30034321837579903</v>
      </c>
      <c r="K31" s="89">
        <v>1.835960987389745E-2</v>
      </c>
      <c r="L31" s="89">
        <v>0.45046804909231153</v>
      </c>
      <c r="M31" s="89">
        <v>2.3051896430737098E-2</v>
      </c>
      <c r="N31" s="89">
        <v>0.30574614944903838</v>
      </c>
      <c r="O31" s="89">
        <v>1.7632855450754794E-3</v>
      </c>
      <c r="P31" s="89">
        <v>0.41789162756750858</v>
      </c>
      <c r="Q31" s="89">
        <v>5.1170619681769225E-2</v>
      </c>
      <c r="R31" s="89">
        <v>0.28665700409659084</v>
      </c>
      <c r="S31" s="89">
        <v>1.3116877990325716E-2</v>
      </c>
      <c r="T31" s="89">
        <v>0.49973393813542077</v>
      </c>
      <c r="U31" s="89">
        <v>9.2942274858148183E-2</v>
      </c>
      <c r="V31" s="89">
        <v>0.53464059218986837</v>
      </c>
      <c r="W31" s="89">
        <v>0.13144793737239832</v>
      </c>
      <c r="X31" s="89">
        <v>0.88417112644099349</v>
      </c>
      <c r="Y31" s="89">
        <v>7.963117174376555E-2</v>
      </c>
      <c r="Z31" s="89">
        <v>0.21580886866734822</v>
      </c>
      <c r="AA31" s="89">
        <v>2.9798624304932249E-2</v>
      </c>
    </row>
    <row r="32" spans="1:27" ht="20.100000000000001" customHeight="1" x14ac:dyDescent="0.25">
      <c r="A32" s="74" t="s">
        <v>203</v>
      </c>
      <c r="B32" s="85">
        <v>24.063251662489282</v>
      </c>
      <c r="C32" s="88">
        <v>1.5457103167598474</v>
      </c>
      <c r="D32" s="89">
        <v>114.42702229550835</v>
      </c>
      <c r="E32" s="89">
        <v>154.61090268375969</v>
      </c>
      <c r="F32" s="89">
        <v>60.737619865636617</v>
      </c>
      <c r="G32" s="89">
        <v>6.13492902993492</v>
      </c>
      <c r="H32" s="89">
        <v>12.660828684961466</v>
      </c>
      <c r="I32" s="89">
        <v>6.597216344313737</v>
      </c>
      <c r="J32" s="89">
        <v>1.6401370509168602</v>
      </c>
      <c r="K32" s="89">
        <v>0.98611387925466842</v>
      </c>
      <c r="L32" s="89">
        <v>12.968864321322444</v>
      </c>
      <c r="M32" s="89">
        <v>8.8616965202717051</v>
      </c>
      <c r="N32" s="89">
        <v>2.3262614797220365</v>
      </c>
      <c r="O32" s="89">
        <v>0.32108423010185289</v>
      </c>
      <c r="P32" s="89">
        <v>12.662262207886798</v>
      </c>
      <c r="Q32" s="89">
        <v>13.268258771134722</v>
      </c>
      <c r="R32" s="89">
        <v>33.970502931217332</v>
      </c>
      <c r="S32" s="89">
        <v>15.415420598854185</v>
      </c>
      <c r="T32" s="89">
        <v>133.99312455258206</v>
      </c>
      <c r="U32" s="89">
        <v>28.038322485707599</v>
      </c>
      <c r="V32" s="89">
        <v>25.332366445905777</v>
      </c>
      <c r="W32" s="89">
        <v>26.50167848323656</v>
      </c>
      <c r="X32" s="89">
        <v>22.594099238393223</v>
      </c>
      <c r="Y32" s="89">
        <v>15.612597506414573</v>
      </c>
      <c r="Z32" s="89">
        <v>33.082204441903109</v>
      </c>
      <c r="AA32" s="89">
        <v>39.175249245290594</v>
      </c>
    </row>
    <row r="33" spans="1:27" ht="20.100000000000001" customHeight="1" x14ac:dyDescent="0.25">
      <c r="A33" s="74" t="s">
        <v>204</v>
      </c>
      <c r="B33" s="85">
        <v>14.831188735091251</v>
      </c>
      <c r="C33" s="88">
        <v>10.490979906256605</v>
      </c>
      <c r="D33" s="89">
        <v>8.0641145134485761</v>
      </c>
      <c r="E33" s="89">
        <v>0.54898700790477084</v>
      </c>
      <c r="F33" s="89">
        <v>20.405306991152308</v>
      </c>
      <c r="G33" s="89">
        <v>12.188506231960998</v>
      </c>
      <c r="H33" s="89">
        <v>13.915910894120881</v>
      </c>
      <c r="I33" s="89">
        <v>7.470355618361106</v>
      </c>
      <c r="J33" s="89">
        <v>10.1059291702051</v>
      </c>
      <c r="K33" s="89">
        <v>1.9704194779579571</v>
      </c>
      <c r="L33" s="89">
        <v>7.8191628765336629</v>
      </c>
      <c r="M33" s="89">
        <v>2.6630158132701998</v>
      </c>
      <c r="N33" s="89">
        <v>7.2021462129535143</v>
      </c>
      <c r="O33" s="89">
        <v>0.22221733000633886</v>
      </c>
      <c r="P33" s="89">
        <v>36.139989194966759</v>
      </c>
      <c r="Q33" s="89">
        <v>23.975583547065984</v>
      </c>
      <c r="R33" s="89">
        <v>27.601112222765998</v>
      </c>
      <c r="S33" s="89">
        <v>23.208486795066886</v>
      </c>
      <c r="T33" s="89">
        <v>21.449776370952002</v>
      </c>
      <c r="U33" s="89">
        <v>18.192037356700038</v>
      </c>
      <c r="V33" s="89">
        <v>71.572164398055577</v>
      </c>
      <c r="W33" s="89">
        <v>65.062713525297241</v>
      </c>
      <c r="X33" s="89">
        <v>24.700787206677191</v>
      </c>
      <c r="Y33" s="89">
        <v>3.6713278962208982</v>
      </c>
      <c r="Z33" s="89">
        <v>53.730798214843723</v>
      </c>
      <c r="AA33" s="89">
        <v>70.573143511959941</v>
      </c>
    </row>
    <row r="34" spans="1:27" ht="20.100000000000001" customHeight="1" x14ac:dyDescent="0.25">
      <c r="A34" s="74" t="s">
        <v>205</v>
      </c>
      <c r="B34" s="85">
        <v>-0.15248537389478162</v>
      </c>
      <c r="C34" s="88">
        <v>7.8496211131508009E-2</v>
      </c>
      <c r="D34" s="89">
        <v>-0.69513479890915653</v>
      </c>
      <c r="E34" s="89">
        <v>5.94924738208066E-2</v>
      </c>
      <c r="F34" s="89">
        <v>0.41839354151728469</v>
      </c>
      <c r="G34" s="89">
        <v>0.16166955651931453</v>
      </c>
      <c r="H34" s="89">
        <v>-0.55695223564178509</v>
      </c>
      <c r="I34" s="89">
        <v>6.1171977971769459E-2</v>
      </c>
      <c r="J34" s="89">
        <v>-0.58054019932997525</v>
      </c>
      <c r="K34" s="89">
        <v>4.4368830304057874E-2</v>
      </c>
      <c r="L34" s="89">
        <v>-0.6299336854413915</v>
      </c>
      <c r="M34" s="89">
        <v>3.93161032261167E-2</v>
      </c>
      <c r="N34" s="89">
        <v>-0.57526135462353034</v>
      </c>
      <c r="O34" s="89">
        <v>2.1668301066628228E-2</v>
      </c>
      <c r="P34" s="89">
        <v>-0.59182919344592855</v>
      </c>
      <c r="Q34" s="89">
        <v>5.6751524726430587E-2</v>
      </c>
      <c r="R34" s="89">
        <v>1.4223864698122997</v>
      </c>
      <c r="S34" s="89">
        <v>0.94043610163417934</v>
      </c>
      <c r="T34" s="89">
        <v>0.56373190948013008</v>
      </c>
      <c r="U34" s="89">
        <v>0.19161146559923536</v>
      </c>
      <c r="V34" s="89">
        <v>-0.45120671767164411</v>
      </c>
      <c r="W34" s="89">
        <v>0.10861515656045354</v>
      </c>
      <c r="X34" s="89">
        <v>-2.8054530940670536E-2</v>
      </c>
      <c r="Y34" s="89">
        <v>1.9353423538324831E-2</v>
      </c>
      <c r="Z34" s="89">
        <v>0.23245478475428849</v>
      </c>
      <c r="AA34" s="89">
        <v>1.2490077063295797</v>
      </c>
    </row>
    <row r="35" spans="1:27" ht="20.100000000000001" customHeight="1" x14ac:dyDescent="0.25">
      <c r="A35" s="74" t="s">
        <v>206</v>
      </c>
      <c r="B35" s="85">
        <v>152.97670085968247</v>
      </c>
      <c r="C35" s="88">
        <v>9.5609386490114208</v>
      </c>
      <c r="D35" s="89">
        <v>6.0337896513814275</v>
      </c>
      <c r="E35" s="89">
        <v>5.8048300641116093</v>
      </c>
      <c r="F35" s="89">
        <v>241.2401665725572</v>
      </c>
      <c r="G35" s="89">
        <v>52.393487274667407</v>
      </c>
      <c r="H35" s="89">
        <v>6.9391847580168111</v>
      </c>
      <c r="I35" s="89">
        <v>4.0428149684793206</v>
      </c>
      <c r="J35" s="89">
        <v>2.3739139129417577</v>
      </c>
      <c r="K35" s="89">
        <v>0.50908344918806314</v>
      </c>
      <c r="L35" s="89">
        <v>5.4726093991072569</v>
      </c>
      <c r="M35" s="89">
        <v>2.4103954701646537</v>
      </c>
      <c r="N35" s="89">
        <v>7.6352354913673119</v>
      </c>
      <c r="O35" s="89">
        <v>6.9789118873387401E-2</v>
      </c>
      <c r="P35" s="89">
        <v>3.4373569947330207</v>
      </c>
      <c r="Q35" s="89">
        <v>1.5756276065574868</v>
      </c>
      <c r="R35" s="89">
        <v>283.65180783221979</v>
      </c>
      <c r="S35" s="89">
        <v>25.205336056535995</v>
      </c>
      <c r="T35" s="89">
        <v>290.7675872113403</v>
      </c>
      <c r="U35" s="89">
        <v>65.61451115779812</v>
      </c>
      <c r="V35" s="89">
        <v>25.768983391871917</v>
      </c>
      <c r="W35" s="89">
        <v>34.778400439035487</v>
      </c>
      <c r="X35" s="89">
        <v>46.536588492372999</v>
      </c>
      <c r="Y35" s="89">
        <v>8.7376203322934494</v>
      </c>
      <c r="Z35" s="89">
        <v>284.74459633723268</v>
      </c>
      <c r="AA35" s="89">
        <v>406.42427934393334</v>
      </c>
    </row>
    <row r="36" spans="1:27" ht="20.100000000000001" customHeight="1" x14ac:dyDescent="0.25">
      <c r="A36" s="74" t="s">
        <v>207</v>
      </c>
      <c r="B36" s="85">
        <v>25.017400665512419</v>
      </c>
      <c r="C36" s="88">
        <v>3.4985931010063918</v>
      </c>
      <c r="D36" s="89">
        <v>12.232401621863158</v>
      </c>
      <c r="E36" s="89">
        <v>12.627787231999031</v>
      </c>
      <c r="F36" s="89">
        <v>24.731311255914274</v>
      </c>
      <c r="G36" s="89">
        <v>3.2396783632420778</v>
      </c>
      <c r="H36" s="89">
        <v>4.4049692611600566</v>
      </c>
      <c r="I36" s="89">
        <v>0.63855419688172477</v>
      </c>
      <c r="J36" s="89">
        <v>1.7103114643869612</v>
      </c>
      <c r="K36" s="89">
        <v>0.21888938529860916</v>
      </c>
      <c r="L36" s="89">
        <v>12.968916304872971</v>
      </c>
      <c r="M36" s="89">
        <v>0.36143851651236242</v>
      </c>
      <c r="N36" s="89">
        <v>2.0411478157274852</v>
      </c>
      <c r="O36" s="89">
        <v>0.62335444034395948</v>
      </c>
      <c r="P36" s="89">
        <v>6.5187531077631151</v>
      </c>
      <c r="Q36" s="89">
        <v>4.1113060834872733E-2</v>
      </c>
      <c r="R36" s="89">
        <v>19.106099065582598</v>
      </c>
      <c r="S36" s="89">
        <v>1.0394002970385083</v>
      </c>
      <c r="T36" s="89">
        <v>36.503577953255409</v>
      </c>
      <c r="U36" s="89">
        <v>17.470594292028842</v>
      </c>
      <c r="V36" s="89">
        <v>6.1193861813279478</v>
      </c>
      <c r="W36" s="89">
        <v>0.48096297078834044</v>
      </c>
      <c r="X36" s="89">
        <v>7.0055021412047447</v>
      </c>
      <c r="Y36" s="89">
        <v>2.3848024265358072</v>
      </c>
      <c r="Z36" s="89">
        <v>2.4376244508943765</v>
      </c>
      <c r="AA36" s="89">
        <v>1.0616504907856181</v>
      </c>
    </row>
    <row r="37" spans="1:27" ht="20.100000000000001" customHeight="1" x14ac:dyDescent="0.25">
      <c r="A37" s="74" t="s">
        <v>208</v>
      </c>
      <c r="B37" s="85">
        <v>31.497453061763874</v>
      </c>
      <c r="C37" s="88">
        <v>6.4653225424334968</v>
      </c>
      <c r="D37" s="89">
        <v>6.0373178168423598</v>
      </c>
      <c r="E37" s="89">
        <v>0.28884174130479484</v>
      </c>
      <c r="F37" s="89">
        <v>16.851939073175561</v>
      </c>
      <c r="G37" s="89">
        <v>4.5923829126993629</v>
      </c>
      <c r="H37" s="89">
        <v>18.844435487551319</v>
      </c>
      <c r="I37" s="89">
        <v>8.3064047331788391</v>
      </c>
      <c r="J37" s="89">
        <v>5.1485471272046004</v>
      </c>
      <c r="K37" s="89">
        <v>9.749014703346473E-2</v>
      </c>
      <c r="L37" s="89">
        <v>16.027997886499183</v>
      </c>
      <c r="M37" s="89">
        <v>1.0760310321931916</v>
      </c>
      <c r="N37" s="89">
        <v>31.178399815083953</v>
      </c>
      <c r="O37" s="89">
        <v>0.83247737306424952</v>
      </c>
      <c r="P37" s="89">
        <v>17.532343271370269</v>
      </c>
      <c r="Q37" s="89">
        <v>0.9563986488962245</v>
      </c>
      <c r="R37" s="89">
        <v>22.084835991942221</v>
      </c>
      <c r="S37" s="89">
        <v>0.10336334568240545</v>
      </c>
      <c r="T37" s="89">
        <v>24.774251348440249</v>
      </c>
      <c r="U37" s="89">
        <v>3.9363584903848752</v>
      </c>
      <c r="V37" s="89">
        <v>11.832199398867665</v>
      </c>
      <c r="W37" s="89">
        <v>2.6187391594840759</v>
      </c>
      <c r="X37" s="89">
        <v>51.251606676809502</v>
      </c>
      <c r="Y37" s="89">
        <v>5.1064590532653629</v>
      </c>
      <c r="Z37" s="89">
        <v>7.9712529868751396</v>
      </c>
      <c r="AA37" s="89">
        <v>0.93390002702105457</v>
      </c>
    </row>
    <row r="38" spans="1:27" ht="20.100000000000001" customHeight="1" x14ac:dyDescent="0.25">
      <c r="A38" s="74" t="s">
        <v>209</v>
      </c>
      <c r="B38" s="85">
        <v>619.15995030357578</v>
      </c>
      <c r="C38" s="88">
        <v>34.593414975555291</v>
      </c>
      <c r="D38" s="89">
        <v>83.023534947148633</v>
      </c>
      <c r="E38" s="89">
        <v>22.16247820269275</v>
      </c>
      <c r="F38" s="89">
        <v>620.38425155565608</v>
      </c>
      <c r="G38" s="89">
        <v>149.55770238537971</v>
      </c>
      <c r="H38" s="89">
        <v>409.87896755063645</v>
      </c>
      <c r="I38" s="89">
        <v>49.08486719083696</v>
      </c>
      <c r="J38" s="89">
        <v>163.67500056970391</v>
      </c>
      <c r="K38" s="89">
        <v>3.3582478615361571</v>
      </c>
      <c r="L38" s="89">
        <v>398.35650307614577</v>
      </c>
      <c r="M38" s="89">
        <v>12.081885735092731</v>
      </c>
      <c r="N38" s="89">
        <v>239.99840992879695</v>
      </c>
      <c r="O38" s="89">
        <v>43.790497442568586</v>
      </c>
      <c r="P38" s="89">
        <v>422.57956891267025</v>
      </c>
      <c r="Q38" s="89">
        <v>24.244740406007793</v>
      </c>
      <c r="R38" s="89">
        <v>838.25638000940432</v>
      </c>
      <c r="S38" s="89">
        <v>124.20224446436934</v>
      </c>
      <c r="T38" s="89">
        <v>1042.7679263533814</v>
      </c>
      <c r="U38" s="89">
        <v>139.01878237368987</v>
      </c>
      <c r="V38" s="89">
        <v>242.9413901563928</v>
      </c>
      <c r="W38" s="89">
        <v>33.532090248705657</v>
      </c>
      <c r="X38" s="89">
        <v>1246.6989734527917</v>
      </c>
      <c r="Y38" s="89">
        <v>21.608322176636744</v>
      </c>
      <c r="Z38" s="89">
        <v>196.50938861821703</v>
      </c>
      <c r="AA38" s="89">
        <v>70.177698853369492</v>
      </c>
    </row>
    <row r="39" spans="1:27" ht="20.100000000000001" customHeight="1" x14ac:dyDescent="0.25">
      <c r="A39" s="74" t="s">
        <v>210</v>
      </c>
      <c r="B39" s="85">
        <v>339.8663091739266</v>
      </c>
      <c r="C39" s="88">
        <v>180.32249279292324</v>
      </c>
      <c r="D39" s="89">
        <v>19.443684498558117</v>
      </c>
      <c r="E39" s="89">
        <v>0.21528266289021156</v>
      </c>
      <c r="F39" s="89">
        <v>177.70465047694537</v>
      </c>
      <c r="G39" s="89">
        <v>32.380832872701326</v>
      </c>
      <c r="H39" s="89">
        <v>112.26223157769405</v>
      </c>
      <c r="I39" s="89">
        <v>0.5352584438507485</v>
      </c>
      <c r="J39" s="89">
        <v>37.212459265697532</v>
      </c>
      <c r="K39" s="89">
        <v>3.1615518807482292</v>
      </c>
      <c r="L39" s="89">
        <v>58.803536766419136</v>
      </c>
      <c r="M39" s="89">
        <v>13.340371251462166</v>
      </c>
      <c r="N39" s="89">
        <v>44.496706190743026</v>
      </c>
      <c r="O39" s="89">
        <v>7.9502310627872674</v>
      </c>
      <c r="P39" s="89">
        <v>84.789176121951868</v>
      </c>
      <c r="Q39" s="89">
        <v>18.15783397029093</v>
      </c>
      <c r="R39" s="89">
        <v>264.91469648220993</v>
      </c>
      <c r="S39" s="89">
        <v>25.135472352501214</v>
      </c>
      <c r="T39" s="89">
        <v>168.92583130088974</v>
      </c>
      <c r="U39" s="89">
        <v>39.853897488061875</v>
      </c>
      <c r="V39" s="89">
        <v>93.095783347589574</v>
      </c>
      <c r="W39" s="89">
        <v>50.066548876233277</v>
      </c>
      <c r="X39" s="89">
        <v>916.36902621493948</v>
      </c>
      <c r="Y39" s="89">
        <v>47.384180103394684</v>
      </c>
      <c r="Z39" s="89">
        <v>58.628111223434985</v>
      </c>
      <c r="AA39" s="89">
        <v>7.6090604059845903</v>
      </c>
    </row>
    <row r="40" spans="1:27" ht="20.100000000000001" customHeight="1" x14ac:dyDescent="0.25">
      <c r="A40" s="74" t="s">
        <v>211</v>
      </c>
      <c r="B40" s="85">
        <v>3.28065470096272</v>
      </c>
      <c r="C40" s="88">
        <v>0.36374471397162611</v>
      </c>
      <c r="D40" s="89">
        <v>0.65281982324918586</v>
      </c>
      <c r="E40" s="89">
        <v>0.10367043285902679</v>
      </c>
      <c r="F40" s="89">
        <v>3.0241098943736713</v>
      </c>
      <c r="G40" s="89">
        <v>0.66037495999682705</v>
      </c>
      <c r="H40" s="89">
        <v>2.027751025228357</v>
      </c>
      <c r="I40" s="89">
        <v>4.8524395770446843E-2</v>
      </c>
      <c r="J40" s="89">
        <v>0.72553564038785445</v>
      </c>
      <c r="K40" s="89">
        <v>5.8471664230097677E-2</v>
      </c>
      <c r="L40" s="89">
        <v>1.1765690407651523</v>
      </c>
      <c r="M40" s="89">
        <v>0.27651949103211682</v>
      </c>
      <c r="N40" s="89">
        <v>0.94189679210433319</v>
      </c>
      <c r="O40" s="89">
        <v>0.12475662814701385</v>
      </c>
      <c r="P40" s="89">
        <v>1.1376443641528862</v>
      </c>
      <c r="Q40" s="89">
        <v>2.4702024585753331E-2</v>
      </c>
      <c r="R40" s="89">
        <v>2.380364381343484</v>
      </c>
      <c r="S40" s="89">
        <v>4.9934147287934896E-2</v>
      </c>
      <c r="T40" s="89">
        <v>3.1897722108659763</v>
      </c>
      <c r="U40" s="89">
        <v>0.52100826803877676</v>
      </c>
      <c r="V40" s="89">
        <v>1.8433104869211709</v>
      </c>
      <c r="W40" s="89">
        <v>0.72272323007077188</v>
      </c>
      <c r="X40" s="89">
        <v>13.338166326242144</v>
      </c>
      <c r="Y40" s="89">
        <v>1.118593734955698</v>
      </c>
      <c r="Z40" s="89">
        <v>0.97206063194873515</v>
      </c>
      <c r="AA40" s="89">
        <v>0.15461021766908192</v>
      </c>
    </row>
    <row r="41" spans="1:27" ht="20.100000000000001" customHeight="1" x14ac:dyDescent="0.25">
      <c r="A41" s="74" t="s">
        <v>212</v>
      </c>
      <c r="B41" s="85">
        <v>2.267263747823629</v>
      </c>
      <c r="C41" s="88">
        <v>0.25651140055229987</v>
      </c>
      <c r="D41" s="89">
        <v>0.81798016029718845</v>
      </c>
      <c r="E41" s="89">
        <v>0.10097804852959788</v>
      </c>
      <c r="F41" s="89">
        <v>2.4311883198304955</v>
      </c>
      <c r="G41" s="89">
        <v>0.56849940840312585</v>
      </c>
      <c r="H41" s="89">
        <v>1.6410886698631699</v>
      </c>
      <c r="I41" s="89">
        <v>0.11154873404470156</v>
      </c>
      <c r="J41" s="89">
        <v>0.6452523261040688</v>
      </c>
      <c r="K41" s="89">
        <v>3.3381930715163731E-2</v>
      </c>
      <c r="L41" s="89">
        <v>0.91568914152150693</v>
      </c>
      <c r="M41" s="89">
        <v>9.8106833165165469E-2</v>
      </c>
      <c r="N41" s="89">
        <v>0.91059131346188515</v>
      </c>
      <c r="O41" s="89">
        <v>0.1675148049201973</v>
      </c>
      <c r="P41" s="89">
        <v>0.98184011363405099</v>
      </c>
      <c r="Q41" s="89">
        <v>6.2367341758505354E-3</v>
      </c>
      <c r="R41" s="89">
        <v>1.8856509963851524</v>
      </c>
      <c r="S41" s="89">
        <v>1.8114307814266387E-4</v>
      </c>
      <c r="T41" s="89">
        <v>2.8657616938353963</v>
      </c>
      <c r="U41" s="89">
        <v>0.50462405250075504</v>
      </c>
      <c r="V41" s="89">
        <v>1.7000603989232694</v>
      </c>
      <c r="W41" s="89">
        <v>0.50086694445348945</v>
      </c>
      <c r="X41" s="89">
        <v>9.8439671324483715</v>
      </c>
      <c r="Y41" s="89">
        <v>0.85395355180821186</v>
      </c>
      <c r="Z41" s="89">
        <v>0.73966438226930065</v>
      </c>
      <c r="AA41" s="89">
        <v>0.15673158245964766</v>
      </c>
    </row>
    <row r="42" spans="1:27" ht="20.100000000000001" customHeight="1" x14ac:dyDescent="0.25">
      <c r="A42" s="74" t="s">
        <v>213</v>
      </c>
      <c r="B42" s="85">
        <v>5.5768932474445378</v>
      </c>
      <c r="C42" s="88">
        <v>2.9301060107412273</v>
      </c>
      <c r="D42" s="89">
        <v>3.1013389312965955</v>
      </c>
      <c r="E42" s="89">
        <v>1.09388833050162</v>
      </c>
      <c r="F42" s="89">
        <v>5.3360975414940253</v>
      </c>
      <c r="G42" s="89">
        <v>0.83476990437494847</v>
      </c>
      <c r="H42" s="89">
        <v>3.3394792240266447</v>
      </c>
      <c r="I42" s="89">
        <v>1.6352101662309977</v>
      </c>
      <c r="J42" s="89">
        <v>1.2325328599185472</v>
      </c>
      <c r="K42" s="89">
        <v>0.92351322728760288</v>
      </c>
      <c r="L42" s="89">
        <v>3.28037565918302</v>
      </c>
      <c r="M42" s="89">
        <v>1.9069996365763311</v>
      </c>
      <c r="N42" s="89">
        <v>1.161925524246967</v>
      </c>
      <c r="O42" s="89">
        <v>9.1321451316768137E-2</v>
      </c>
      <c r="P42" s="89">
        <v>1.8805475775843148</v>
      </c>
      <c r="Q42" s="89">
        <v>0.8326559136936047</v>
      </c>
      <c r="R42" s="89">
        <v>2.0879329336631587</v>
      </c>
      <c r="S42" s="89">
        <v>0.81618161741955797</v>
      </c>
      <c r="T42" s="89">
        <v>5.2680640724676309</v>
      </c>
      <c r="U42" s="89">
        <v>1.5286983408913444</v>
      </c>
      <c r="V42" s="89">
        <v>1.7544658729968745</v>
      </c>
      <c r="W42" s="89">
        <v>0.23742131875541775</v>
      </c>
      <c r="X42" s="89">
        <v>15.271134267069998</v>
      </c>
      <c r="Y42" s="89">
        <v>3.8152039133948628</v>
      </c>
      <c r="Z42" s="89">
        <v>1.9679112950189526</v>
      </c>
      <c r="AA42" s="89">
        <v>1.9223515151943187</v>
      </c>
    </row>
    <row r="43" spans="1:27" ht="20.100000000000001" customHeight="1" x14ac:dyDescent="0.25">
      <c r="A43" s="74" t="s">
        <v>214</v>
      </c>
      <c r="B43" s="85">
        <v>532.76258388690314</v>
      </c>
      <c r="C43" s="88">
        <v>283.22152211122386</v>
      </c>
      <c r="D43" s="89">
        <v>881.93232856122938</v>
      </c>
      <c r="E43" s="89">
        <v>582.90843889190751</v>
      </c>
      <c r="F43" s="89">
        <v>514.16509201539372</v>
      </c>
      <c r="G43" s="89">
        <v>220.97184216109451</v>
      </c>
      <c r="H43" s="89">
        <v>1077.3188198077828</v>
      </c>
      <c r="I43" s="89">
        <v>458.88378244144843</v>
      </c>
      <c r="J43" s="89">
        <v>109.52468859171928</v>
      </c>
      <c r="K43" s="89">
        <v>10.6779606799308</v>
      </c>
      <c r="L43" s="89">
        <v>208.14301742747665</v>
      </c>
      <c r="M43" s="89">
        <v>110.49248508897247</v>
      </c>
      <c r="N43" s="89">
        <v>1351.2508986836651</v>
      </c>
      <c r="O43" s="89">
        <v>624.91064681198827</v>
      </c>
      <c r="P43" s="89">
        <v>13260.740706985323</v>
      </c>
      <c r="Q43" s="89">
        <v>17504.14466305012</v>
      </c>
      <c r="R43" s="89">
        <v>301.75722661513311</v>
      </c>
      <c r="S43" s="89">
        <v>75.335302638243917</v>
      </c>
      <c r="T43" s="89">
        <v>1197.9248900121586</v>
      </c>
      <c r="U43" s="89">
        <v>643.89710863479706</v>
      </c>
      <c r="V43" s="89">
        <v>1761.6917687772132</v>
      </c>
      <c r="W43" s="89">
        <v>2243.227775633386</v>
      </c>
      <c r="X43" s="89">
        <v>317.16548446298037</v>
      </c>
      <c r="Y43" s="89">
        <v>120.38656534149163</v>
      </c>
      <c r="Z43" s="89">
        <v>13802.45168815843</v>
      </c>
      <c r="AA43" s="89">
        <v>19364.914953409829</v>
      </c>
    </row>
    <row r="44" spans="1:27" ht="20.100000000000001" customHeight="1" x14ac:dyDescent="0.25">
      <c r="A44" s="74" t="s">
        <v>215</v>
      </c>
      <c r="B44" s="85">
        <v>5.6466775480943427</v>
      </c>
      <c r="C44" s="88">
        <v>0.38295325524038576</v>
      </c>
      <c r="D44" s="89">
        <v>5.7788094876033478</v>
      </c>
      <c r="E44" s="89">
        <v>2.0233504426928435</v>
      </c>
      <c r="F44" s="89">
        <v>18.710344479610857</v>
      </c>
      <c r="G44" s="89">
        <v>7.1131543973565945</v>
      </c>
      <c r="H44" s="89">
        <v>18.703387634027315</v>
      </c>
      <c r="I44" s="89">
        <v>13.299197167144191</v>
      </c>
      <c r="J44" s="89">
        <v>6.7273013219292501</v>
      </c>
      <c r="K44" s="89">
        <v>1.0822129714379143</v>
      </c>
      <c r="L44" s="89">
        <v>6.6460690265371669</v>
      </c>
      <c r="M44" s="89">
        <v>0.94046184581423931</v>
      </c>
      <c r="N44" s="89">
        <v>8.1495268751290286</v>
      </c>
      <c r="O44" s="89">
        <v>0.65627959505789268</v>
      </c>
      <c r="P44" s="89">
        <v>23.131173380313282</v>
      </c>
      <c r="Q44" s="89">
        <v>24.798361708860757</v>
      </c>
      <c r="R44" s="89">
        <v>5.0474799143151641</v>
      </c>
      <c r="S44" s="89">
        <v>2.5948198487044949</v>
      </c>
      <c r="T44" s="89">
        <v>234.8724167905938</v>
      </c>
      <c r="U44" s="89">
        <v>326.19699218688504</v>
      </c>
      <c r="V44" s="89">
        <v>5.0048313750997817</v>
      </c>
      <c r="W44" s="89">
        <v>0.78327084592454177</v>
      </c>
      <c r="X44" s="89">
        <v>6.5496129223625186</v>
      </c>
      <c r="Y44" s="89">
        <v>0.51036019694455681</v>
      </c>
      <c r="Z44" s="89">
        <v>8.663755979251988</v>
      </c>
      <c r="AA44" s="89">
        <v>11.244389069401347</v>
      </c>
    </row>
    <row r="45" spans="1:27" ht="20.100000000000001" customHeight="1" x14ac:dyDescent="0.25">
      <c r="A45" s="74" t="s">
        <v>216</v>
      </c>
      <c r="B45" s="85">
        <v>570.65580446128365</v>
      </c>
      <c r="C45" s="88">
        <v>28.404418348783597</v>
      </c>
      <c r="D45" s="89">
        <v>371.27553915667164</v>
      </c>
      <c r="E45" s="89">
        <v>10.336965793313869</v>
      </c>
      <c r="F45" s="89">
        <v>505.46917005402855</v>
      </c>
      <c r="G45" s="89">
        <v>91.309542300011856</v>
      </c>
      <c r="H45" s="89">
        <v>157.98406432065946</v>
      </c>
      <c r="I45" s="89">
        <v>60.628462065482495</v>
      </c>
      <c r="J45" s="89">
        <v>88.659654285396243</v>
      </c>
      <c r="K45" s="89">
        <v>13.170691302062108</v>
      </c>
      <c r="L45" s="89">
        <v>276.01936919398361</v>
      </c>
      <c r="M45" s="89">
        <v>74.18374865093665</v>
      </c>
      <c r="N45" s="89">
        <v>262.96038252841441</v>
      </c>
      <c r="O45" s="89">
        <v>14.260169527626536</v>
      </c>
      <c r="P45" s="89">
        <v>729.41292962030445</v>
      </c>
      <c r="Q45" s="89">
        <v>426.35362877018287</v>
      </c>
      <c r="R45" s="89">
        <v>1889.6224903672926</v>
      </c>
      <c r="S45" s="89">
        <v>481.91692833277432</v>
      </c>
      <c r="T45" s="89">
        <v>896.40895191722893</v>
      </c>
      <c r="U45" s="89">
        <v>471.22798264457884</v>
      </c>
      <c r="V45" s="89">
        <v>1381.7687676290852</v>
      </c>
      <c r="W45" s="89">
        <v>86.205636053541014</v>
      </c>
      <c r="X45" s="89">
        <v>786.7609023964601</v>
      </c>
      <c r="Y45" s="89">
        <v>144.94347453621367</v>
      </c>
      <c r="Z45" s="89">
        <v>202.26968308027816</v>
      </c>
      <c r="AA45" s="89">
        <v>133.79172984959413</v>
      </c>
    </row>
    <row r="46" spans="1:27" ht="20.100000000000001" customHeight="1" x14ac:dyDescent="0.25">
      <c r="A46" s="74" t="s">
        <v>217</v>
      </c>
      <c r="B46" s="85">
        <v>43.655460182458881</v>
      </c>
      <c r="C46" s="88">
        <v>6.5313041488419801</v>
      </c>
      <c r="D46" s="89">
        <v>-1.517467510107728</v>
      </c>
      <c r="E46" s="89">
        <v>0.30555906619264483</v>
      </c>
      <c r="F46" s="89">
        <v>83.043210833493944</v>
      </c>
      <c r="G46" s="89">
        <v>18.837760095530147</v>
      </c>
      <c r="H46" s="89">
        <v>20.633586189238102</v>
      </c>
      <c r="I46" s="89">
        <v>0.3197237752495361</v>
      </c>
      <c r="J46" s="89">
        <v>6.2733129946207642</v>
      </c>
      <c r="K46" s="89">
        <v>0.3522990989635329</v>
      </c>
      <c r="L46" s="89">
        <v>6.688869701600578</v>
      </c>
      <c r="M46" s="89">
        <v>1.1722848277204743</v>
      </c>
      <c r="N46" s="89">
        <v>2.8577691870246955</v>
      </c>
      <c r="O46" s="89">
        <v>0.84971831586961211</v>
      </c>
      <c r="P46" s="89">
        <v>-0.78562879564921295</v>
      </c>
      <c r="Q46" s="89">
        <v>0.41731341328352645</v>
      </c>
      <c r="R46" s="89">
        <v>61.54410464784138</v>
      </c>
      <c r="S46" s="89">
        <v>2.7710549282961847</v>
      </c>
      <c r="T46" s="89">
        <v>147.57675448894636</v>
      </c>
      <c r="U46" s="89">
        <v>1.7566296562717685</v>
      </c>
      <c r="V46" s="89">
        <v>-0.37281142186089206</v>
      </c>
      <c r="W46" s="89">
        <v>0.46481133813513636</v>
      </c>
      <c r="X46" s="89">
        <v>4.2478305777986032</v>
      </c>
      <c r="Y46" s="89">
        <v>1.1655947380266054</v>
      </c>
      <c r="Z46" s="89">
        <v>-1.0734123161790909</v>
      </c>
      <c r="AA46" s="89">
        <v>0.57074247665636502</v>
      </c>
    </row>
    <row r="47" spans="1:27" ht="20.100000000000001" customHeight="1" x14ac:dyDescent="0.25">
      <c r="A47" s="74" t="s">
        <v>218</v>
      </c>
      <c r="B47" s="85">
        <v>46.839483247698141</v>
      </c>
      <c r="C47" s="88">
        <v>6.8311471364468002</v>
      </c>
      <c r="D47" s="89">
        <v>11.789211951636389</v>
      </c>
      <c r="E47" s="89">
        <v>1.1997660647044968</v>
      </c>
      <c r="F47" s="89">
        <v>70.446548866741409</v>
      </c>
      <c r="G47" s="89">
        <v>17.342873044796594</v>
      </c>
      <c r="H47" s="89">
        <v>9.0757111509304522</v>
      </c>
      <c r="I47" s="89">
        <v>0.17312569687162294</v>
      </c>
      <c r="J47" s="89">
        <v>2.0966153163193351</v>
      </c>
      <c r="K47" s="89">
        <v>0.20652487056945829</v>
      </c>
      <c r="L47" s="89">
        <v>29.187273754146336</v>
      </c>
      <c r="M47" s="89">
        <v>0.22475504701100971</v>
      </c>
      <c r="N47" s="89">
        <v>30.116290504007509</v>
      </c>
      <c r="O47" s="89">
        <v>3.9305256292334527</v>
      </c>
      <c r="P47" s="89">
        <v>35.856980621645512</v>
      </c>
      <c r="Q47" s="89">
        <v>2.1458149076414048</v>
      </c>
      <c r="R47" s="89">
        <v>107.52661362990216</v>
      </c>
      <c r="S47" s="89">
        <v>2.1371842921518276</v>
      </c>
      <c r="T47" s="89">
        <v>61.334354043203007</v>
      </c>
      <c r="U47" s="89">
        <v>10.901948716596308</v>
      </c>
      <c r="V47" s="89">
        <v>20.832477557072792</v>
      </c>
      <c r="W47" s="89">
        <v>6.9004242173616497</v>
      </c>
      <c r="X47" s="89">
        <v>41.191408031220284</v>
      </c>
      <c r="Y47" s="89">
        <v>7.5342767466001845</v>
      </c>
      <c r="Z47" s="89">
        <v>2.6865510161307165</v>
      </c>
      <c r="AA47" s="89">
        <v>3.4667341387575549E-3</v>
      </c>
    </row>
  </sheetData>
  <sheetProtection algorithmName="SHA-512" hashValue="Ls8VnOPtJZKgy8LCh2yiX6AB6E1TW9tDw3ia8l+g+uBJAHPcZE9aTNuCMNvYF0YeksR07tdS29tLXkuBG4JFsA==" saltValue="szUOV8L5RBuhItzSHIOn+w==" spinCount="100000" sheet="1" objects="1" scenarios="1" selectLockedCells="1" selectUnlockedCells="1"/>
  <mergeCells count="2">
    <mergeCell ref="A1:A2"/>
    <mergeCell ref="B1:AA1"/>
  </mergeCells>
  <pageMargins left="0.7" right="0.7" top="0.78740157499999996" bottom="0.78740157499999996" header="0.3" footer="0.3"/>
  <ignoredErrors>
    <ignoredError sqref="Z2 X2 V2 T2 R2 P2 N2 L2 J2 H2 F2 D2 B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748B7-89B4-4531-9156-76E4C20AEE87}">
  <sheetPr>
    <tabColor rgb="FF7326A3"/>
  </sheetPr>
  <dimension ref="A1:AB47"/>
  <sheetViews>
    <sheetView zoomScaleNormal="100" workbookViewId="0">
      <pane xSplit="1" ySplit="2" topLeftCell="B3" activePane="bottomRight" state="frozen"/>
      <selection pane="topRight" activeCell="B1" sqref="B1"/>
      <selection pane="bottomLeft" activeCell="A3" sqref="A3"/>
      <selection pane="bottomRight" activeCell="J59" sqref="J59"/>
    </sheetView>
  </sheetViews>
  <sheetFormatPr defaultColWidth="14.7109375" defaultRowHeight="20.100000000000001" customHeight="1" x14ac:dyDescent="0.25"/>
  <cols>
    <col min="1" max="28" width="14.7109375" style="78"/>
    <col min="29" max="16384" width="14.7109375" style="15"/>
  </cols>
  <sheetData>
    <row r="1" spans="1:17" ht="20.100000000000001" customHeight="1" x14ac:dyDescent="0.25">
      <c r="A1" s="218"/>
      <c r="B1" s="220" t="s">
        <v>224</v>
      </c>
      <c r="C1" s="220"/>
      <c r="D1" s="220"/>
      <c r="E1" s="220"/>
      <c r="F1" s="220"/>
      <c r="G1" s="220"/>
      <c r="H1" s="220"/>
      <c r="I1" s="220"/>
      <c r="J1" s="220"/>
      <c r="K1" s="220"/>
      <c r="L1" s="220"/>
      <c r="M1" s="220"/>
      <c r="N1" s="220"/>
      <c r="O1" s="220"/>
      <c r="P1" s="220"/>
      <c r="Q1" s="221"/>
    </row>
    <row r="2" spans="1:17" s="78" customFormat="1" ht="20.100000000000001" customHeight="1" x14ac:dyDescent="0.25">
      <c r="A2" s="219"/>
      <c r="B2" s="73" t="s">
        <v>123</v>
      </c>
      <c r="C2" s="73" t="s">
        <v>173</v>
      </c>
      <c r="D2" s="73" t="s">
        <v>124</v>
      </c>
      <c r="E2" s="73" t="s">
        <v>173</v>
      </c>
      <c r="F2" s="73" t="s">
        <v>126</v>
      </c>
      <c r="G2" s="73" t="s">
        <v>173</v>
      </c>
      <c r="H2" s="73" t="s">
        <v>127</v>
      </c>
      <c r="I2" s="73" t="s">
        <v>173</v>
      </c>
      <c r="J2" s="73" t="s">
        <v>128</v>
      </c>
      <c r="K2" s="73" t="s">
        <v>173</v>
      </c>
      <c r="L2" s="73" t="s">
        <v>129</v>
      </c>
      <c r="M2" s="73" t="s">
        <v>173</v>
      </c>
      <c r="N2" s="73" t="s">
        <v>130</v>
      </c>
      <c r="O2" s="73" t="s">
        <v>173</v>
      </c>
      <c r="P2" s="73" t="s">
        <v>140</v>
      </c>
      <c r="Q2" s="80" t="s">
        <v>173</v>
      </c>
    </row>
    <row r="3" spans="1:17" ht="20.100000000000001" customHeight="1" x14ac:dyDescent="0.25">
      <c r="A3" s="79" t="s">
        <v>174</v>
      </c>
      <c r="B3" s="89">
        <v>64</v>
      </c>
      <c r="C3" s="89">
        <v>1.05</v>
      </c>
      <c r="D3" s="89">
        <v>38</v>
      </c>
      <c r="E3" s="89">
        <v>2.1</v>
      </c>
      <c r="F3" s="89">
        <v>45</v>
      </c>
      <c r="G3" s="89">
        <v>0.2</v>
      </c>
      <c r="H3" s="89">
        <v>32</v>
      </c>
      <c r="I3" s="89">
        <v>1.5</v>
      </c>
      <c r="J3" s="89">
        <v>30</v>
      </c>
      <c r="K3" s="89">
        <v>0.8</v>
      </c>
      <c r="L3" s="89">
        <v>44</v>
      </c>
      <c r="M3" s="89">
        <v>3</v>
      </c>
      <c r="N3" s="89">
        <v>40</v>
      </c>
      <c r="O3" s="89">
        <v>0.2</v>
      </c>
      <c r="P3" s="89">
        <v>75</v>
      </c>
      <c r="Q3" s="89">
        <v>1.2</v>
      </c>
    </row>
    <row r="4" spans="1:17" ht="20.100000000000001" customHeight="1" x14ac:dyDescent="0.25">
      <c r="A4" s="79" t="s">
        <v>175</v>
      </c>
      <c r="B4" s="99">
        <v>3</v>
      </c>
      <c r="C4" s="99">
        <v>0.01</v>
      </c>
      <c r="D4" s="99">
        <v>1</v>
      </c>
      <c r="E4" s="99">
        <v>0.2</v>
      </c>
      <c r="F4" s="99">
        <v>2</v>
      </c>
      <c r="G4" s="99">
        <v>0.2</v>
      </c>
      <c r="H4" s="99">
        <v>1</v>
      </c>
      <c r="I4" s="99">
        <v>0.1</v>
      </c>
      <c r="J4" s="99">
        <v>1</v>
      </c>
      <c r="K4" s="99">
        <v>0.2</v>
      </c>
      <c r="L4" s="99">
        <v>1</v>
      </c>
      <c r="M4" s="99">
        <v>0.1</v>
      </c>
      <c r="N4" s="99">
        <v>1</v>
      </c>
      <c r="O4" s="99">
        <v>0.2</v>
      </c>
      <c r="P4" s="99">
        <v>4</v>
      </c>
      <c r="Q4" s="99">
        <v>0.1</v>
      </c>
    </row>
    <row r="5" spans="1:17" ht="20.100000000000001" customHeight="1" x14ac:dyDescent="0.25">
      <c r="A5" s="79" t="s">
        <v>176</v>
      </c>
      <c r="B5" s="85">
        <v>424</v>
      </c>
      <c r="C5" s="85">
        <v>28.1</v>
      </c>
      <c r="D5" s="85">
        <v>425</v>
      </c>
      <c r="E5" s="85">
        <v>68.5</v>
      </c>
      <c r="F5" s="85">
        <v>480</v>
      </c>
      <c r="G5" s="85">
        <v>13.7</v>
      </c>
      <c r="H5" s="85">
        <v>461</v>
      </c>
      <c r="I5" s="85">
        <v>5.5</v>
      </c>
      <c r="J5" s="85">
        <v>329</v>
      </c>
      <c r="K5" s="85">
        <v>11.3</v>
      </c>
      <c r="L5" s="85">
        <v>270</v>
      </c>
      <c r="M5" s="85">
        <v>72.8</v>
      </c>
      <c r="N5" s="85">
        <v>349</v>
      </c>
      <c r="O5" s="85">
        <v>14.6</v>
      </c>
      <c r="P5" s="85">
        <v>574</v>
      </c>
      <c r="Q5" s="85">
        <v>21</v>
      </c>
    </row>
    <row r="6" spans="1:17" ht="20.100000000000001" customHeight="1" x14ac:dyDescent="0.25">
      <c r="A6" s="79" t="s">
        <v>177</v>
      </c>
      <c r="B6" s="85">
        <v>5792</v>
      </c>
      <c r="C6" s="85">
        <v>287.70999999999998</v>
      </c>
      <c r="D6" s="85">
        <v>9059</v>
      </c>
      <c r="E6" s="85">
        <v>476.2</v>
      </c>
      <c r="F6" s="85">
        <v>33753</v>
      </c>
      <c r="G6" s="85">
        <v>5</v>
      </c>
      <c r="H6" s="85">
        <v>11688</v>
      </c>
      <c r="I6" s="85">
        <v>75.8</v>
      </c>
      <c r="J6" s="85">
        <v>25896</v>
      </c>
      <c r="K6" s="85">
        <v>262.89999999999998</v>
      </c>
      <c r="L6" s="85">
        <v>21776</v>
      </c>
      <c r="M6" s="85">
        <v>772.8</v>
      </c>
      <c r="N6" s="85">
        <v>22201</v>
      </c>
      <c r="O6" s="85">
        <v>218.1</v>
      </c>
      <c r="P6" s="85">
        <v>25453</v>
      </c>
      <c r="Q6" s="85">
        <v>169.4</v>
      </c>
    </row>
    <row r="7" spans="1:17" ht="20.100000000000001" customHeight="1" x14ac:dyDescent="0.25">
      <c r="A7" s="79" t="s">
        <v>178</v>
      </c>
      <c r="B7" s="85">
        <v>36130</v>
      </c>
      <c r="C7" s="85">
        <v>9673.44</v>
      </c>
      <c r="D7" s="85">
        <v>89350</v>
      </c>
      <c r="E7" s="85">
        <v>14549</v>
      </c>
      <c r="F7" s="85">
        <v>224975</v>
      </c>
      <c r="G7" s="85">
        <v>782.2</v>
      </c>
      <c r="H7" s="85">
        <v>181197</v>
      </c>
      <c r="I7" s="85">
        <v>1241.5</v>
      </c>
      <c r="J7" s="85">
        <v>126300</v>
      </c>
      <c r="K7" s="85">
        <v>2438.9</v>
      </c>
      <c r="L7" s="85">
        <v>107184</v>
      </c>
      <c r="M7" s="85">
        <v>16018.5</v>
      </c>
      <c r="N7" s="85">
        <v>91967</v>
      </c>
      <c r="O7" s="85">
        <v>1346.9</v>
      </c>
      <c r="P7" s="85">
        <v>287609</v>
      </c>
      <c r="Q7" s="85">
        <v>1268.3</v>
      </c>
    </row>
    <row r="8" spans="1:17" ht="20.100000000000001" customHeight="1" x14ac:dyDescent="0.25">
      <c r="A8" s="79" t="s">
        <v>179</v>
      </c>
      <c r="B8" s="85">
        <v>122939</v>
      </c>
      <c r="C8" s="85">
        <v>1782.02</v>
      </c>
      <c r="D8" s="85">
        <v>12182</v>
      </c>
      <c r="E8" s="85">
        <v>867.7</v>
      </c>
      <c r="F8" s="85">
        <v>22788</v>
      </c>
      <c r="G8" s="85">
        <v>410.8</v>
      </c>
      <c r="H8" s="85">
        <v>17060</v>
      </c>
      <c r="I8" s="85">
        <v>1080.5999999999999</v>
      </c>
      <c r="J8" s="85">
        <v>14242</v>
      </c>
      <c r="K8" s="85">
        <v>734.1</v>
      </c>
      <c r="L8" s="85">
        <v>13683</v>
      </c>
      <c r="M8" s="85">
        <v>1714.6</v>
      </c>
      <c r="N8" s="85">
        <v>17221</v>
      </c>
      <c r="O8" s="85">
        <v>220.9</v>
      </c>
      <c r="P8" s="85">
        <v>29648</v>
      </c>
      <c r="Q8" s="85">
        <v>1387</v>
      </c>
    </row>
    <row r="9" spans="1:17" ht="20.100000000000001" customHeight="1" x14ac:dyDescent="0.25">
      <c r="A9" s="79" t="s">
        <v>180</v>
      </c>
      <c r="B9" s="85">
        <v>14480</v>
      </c>
      <c r="C9" s="85">
        <v>1167.79</v>
      </c>
      <c r="D9" s="85">
        <v>12106</v>
      </c>
      <c r="E9" s="85">
        <v>1933.3</v>
      </c>
      <c r="F9" s="85">
        <v>20535</v>
      </c>
      <c r="G9" s="85">
        <v>14.2</v>
      </c>
      <c r="H9" s="85">
        <v>19841</v>
      </c>
      <c r="I9" s="85">
        <v>912.1</v>
      </c>
      <c r="J9" s="85">
        <v>11065</v>
      </c>
      <c r="K9" s="85">
        <v>315.7</v>
      </c>
      <c r="L9" s="85">
        <v>11080</v>
      </c>
      <c r="M9" s="85">
        <v>1646.3</v>
      </c>
      <c r="N9" s="85">
        <v>7838</v>
      </c>
      <c r="O9" s="85">
        <v>247.6</v>
      </c>
      <c r="P9" s="85">
        <v>11840</v>
      </c>
      <c r="Q9" s="85">
        <v>950.7</v>
      </c>
    </row>
    <row r="10" spans="1:17" ht="20.100000000000001" customHeight="1" x14ac:dyDescent="0.25">
      <c r="A10" s="79" t="s">
        <v>181</v>
      </c>
      <c r="B10" s="85">
        <v>2316</v>
      </c>
      <c r="C10" s="85">
        <v>72.02</v>
      </c>
      <c r="D10" s="85">
        <v>2459</v>
      </c>
      <c r="E10" s="85">
        <v>18.8</v>
      </c>
      <c r="F10" s="85">
        <v>2507</v>
      </c>
      <c r="G10" s="85">
        <v>118.7</v>
      </c>
      <c r="H10" s="85">
        <v>2225</v>
      </c>
      <c r="I10" s="85">
        <v>158.5</v>
      </c>
      <c r="J10" s="85">
        <v>2376</v>
      </c>
      <c r="K10" s="85">
        <v>20.8</v>
      </c>
      <c r="L10" s="85">
        <v>2401</v>
      </c>
      <c r="M10" s="85">
        <v>133.6</v>
      </c>
      <c r="N10" s="85">
        <v>2276</v>
      </c>
      <c r="O10" s="85">
        <v>71.400000000000006</v>
      </c>
      <c r="P10" s="85">
        <v>2151</v>
      </c>
      <c r="Q10" s="85">
        <v>253</v>
      </c>
    </row>
    <row r="11" spans="1:17" ht="20.100000000000001" customHeight="1" x14ac:dyDescent="0.25">
      <c r="A11" s="79" t="s">
        <v>182</v>
      </c>
      <c r="B11" s="85">
        <v>12683</v>
      </c>
      <c r="C11" s="85">
        <v>470.12</v>
      </c>
      <c r="D11" s="85">
        <v>163149</v>
      </c>
      <c r="E11" s="85">
        <v>10775.1</v>
      </c>
      <c r="F11" s="85">
        <v>224316</v>
      </c>
      <c r="G11" s="85">
        <v>1151.9000000000001</v>
      </c>
      <c r="H11" s="85">
        <v>246827</v>
      </c>
      <c r="I11" s="85">
        <v>1745</v>
      </c>
      <c r="J11" s="85">
        <v>196939</v>
      </c>
      <c r="K11" s="85">
        <v>1489.8</v>
      </c>
      <c r="L11" s="85">
        <v>209996</v>
      </c>
      <c r="M11" s="85">
        <v>8472.2999999999993</v>
      </c>
      <c r="N11" s="85">
        <v>277219</v>
      </c>
      <c r="O11" s="85">
        <v>1437.1</v>
      </c>
      <c r="P11" s="85">
        <v>195953</v>
      </c>
      <c r="Q11" s="85">
        <v>3394.9</v>
      </c>
    </row>
    <row r="12" spans="1:17" ht="20.100000000000001" customHeight="1" x14ac:dyDescent="0.25">
      <c r="A12" s="79" t="s">
        <v>183</v>
      </c>
      <c r="B12" s="85">
        <v>178</v>
      </c>
      <c r="C12" s="85">
        <v>4.26</v>
      </c>
      <c r="D12" s="85">
        <v>205</v>
      </c>
      <c r="E12" s="85">
        <v>15.1</v>
      </c>
      <c r="F12" s="85">
        <v>362</v>
      </c>
      <c r="G12" s="85">
        <v>8.5</v>
      </c>
      <c r="H12" s="85">
        <v>326</v>
      </c>
      <c r="I12" s="85">
        <v>46.8</v>
      </c>
      <c r="J12" s="85">
        <v>255</v>
      </c>
      <c r="K12" s="85">
        <v>1.1000000000000001</v>
      </c>
      <c r="L12" s="85">
        <v>214</v>
      </c>
      <c r="M12" s="85">
        <v>18.399999999999999</v>
      </c>
      <c r="N12" s="85">
        <v>182</v>
      </c>
      <c r="O12" s="85">
        <v>2.8</v>
      </c>
      <c r="P12" s="85">
        <v>427</v>
      </c>
      <c r="Q12" s="85">
        <v>0.5</v>
      </c>
    </row>
    <row r="13" spans="1:17" ht="20.100000000000001" customHeight="1" x14ac:dyDescent="0.25">
      <c r="A13" s="79" t="s">
        <v>184</v>
      </c>
      <c r="B13" s="85">
        <v>103</v>
      </c>
      <c r="C13" s="85">
        <v>0.36</v>
      </c>
      <c r="D13" s="85">
        <v>115</v>
      </c>
      <c r="E13" s="85">
        <v>14.2</v>
      </c>
      <c r="F13" s="85">
        <v>129</v>
      </c>
      <c r="G13" s="85">
        <v>5.4</v>
      </c>
      <c r="H13" s="85">
        <v>175</v>
      </c>
      <c r="I13" s="85">
        <v>8.6999999999999993</v>
      </c>
      <c r="J13" s="85">
        <v>103</v>
      </c>
      <c r="K13" s="85">
        <v>18.3</v>
      </c>
      <c r="L13" s="85">
        <v>102</v>
      </c>
      <c r="M13" s="85">
        <v>12.3</v>
      </c>
      <c r="N13" s="85">
        <v>138</v>
      </c>
      <c r="O13" s="85">
        <v>1.9</v>
      </c>
      <c r="P13" s="85">
        <v>118</v>
      </c>
      <c r="Q13" s="85">
        <v>4.5999999999999996</v>
      </c>
    </row>
    <row r="14" spans="1:17" ht="20.100000000000001" customHeight="1" x14ac:dyDescent="0.25">
      <c r="A14" s="79" t="s">
        <v>185</v>
      </c>
      <c r="B14" s="85">
        <v>3816</v>
      </c>
      <c r="C14" s="85">
        <v>125.33</v>
      </c>
      <c r="D14" s="85">
        <v>2243</v>
      </c>
      <c r="E14" s="85">
        <v>210.8</v>
      </c>
      <c r="F14" s="85">
        <v>4604</v>
      </c>
      <c r="G14" s="85">
        <v>302.60000000000002</v>
      </c>
      <c r="H14" s="85">
        <v>3886</v>
      </c>
      <c r="I14" s="85">
        <v>703.4</v>
      </c>
      <c r="J14" s="85">
        <v>2893</v>
      </c>
      <c r="K14" s="85">
        <v>78.7</v>
      </c>
      <c r="L14" s="85">
        <v>2710</v>
      </c>
      <c r="M14" s="85">
        <v>381.2</v>
      </c>
      <c r="N14" s="85">
        <v>2448</v>
      </c>
      <c r="O14" s="85">
        <v>3</v>
      </c>
      <c r="P14" s="85">
        <v>5584</v>
      </c>
      <c r="Q14" s="85">
        <v>48.5</v>
      </c>
    </row>
    <row r="15" spans="1:17" ht="20.100000000000001" customHeight="1" x14ac:dyDescent="0.25">
      <c r="A15" s="79" t="s">
        <v>186</v>
      </c>
      <c r="B15" s="85">
        <v>0</v>
      </c>
      <c r="C15" s="85">
        <v>0.28000000000000003</v>
      </c>
      <c r="D15" s="85">
        <v>2</v>
      </c>
      <c r="E15" s="85">
        <v>0.6</v>
      </c>
      <c r="F15" s="85">
        <v>7</v>
      </c>
      <c r="G15" s="85">
        <v>1.6</v>
      </c>
      <c r="H15" s="85">
        <v>10</v>
      </c>
      <c r="I15" s="85">
        <v>3.1</v>
      </c>
      <c r="J15" s="85">
        <v>17</v>
      </c>
      <c r="K15" s="85">
        <v>3.5</v>
      </c>
      <c r="L15" s="85">
        <v>24</v>
      </c>
      <c r="M15" s="85">
        <v>0.1</v>
      </c>
      <c r="N15" s="85">
        <v>41</v>
      </c>
      <c r="O15" s="85">
        <v>4.5</v>
      </c>
      <c r="P15" s="85">
        <v>83</v>
      </c>
      <c r="Q15" s="85">
        <v>1.5</v>
      </c>
    </row>
    <row r="16" spans="1:17" ht="20.100000000000001" customHeight="1" x14ac:dyDescent="0.25">
      <c r="A16" s="79" t="s">
        <v>187</v>
      </c>
      <c r="B16" s="85">
        <v>31</v>
      </c>
      <c r="C16" s="85">
        <v>19.11</v>
      </c>
      <c r="D16" s="85">
        <v>36</v>
      </c>
      <c r="E16" s="85">
        <v>0.1</v>
      </c>
      <c r="F16" s="85">
        <v>119</v>
      </c>
      <c r="G16" s="85">
        <v>46.9</v>
      </c>
      <c r="H16" s="85">
        <v>106</v>
      </c>
      <c r="I16" s="85">
        <v>2.2000000000000002</v>
      </c>
      <c r="J16" s="85">
        <v>95</v>
      </c>
      <c r="K16" s="85">
        <v>6.2</v>
      </c>
      <c r="L16" s="85">
        <v>119</v>
      </c>
      <c r="M16" s="85">
        <v>6.9</v>
      </c>
      <c r="N16" s="85">
        <v>126</v>
      </c>
      <c r="O16" s="85">
        <v>2.4</v>
      </c>
      <c r="P16" s="85">
        <v>183</v>
      </c>
      <c r="Q16" s="85">
        <v>6.1</v>
      </c>
    </row>
    <row r="17" spans="1:17" ht="20.100000000000001" customHeight="1" x14ac:dyDescent="0.25">
      <c r="A17" s="79" t="s">
        <v>188</v>
      </c>
      <c r="B17" s="85">
        <v>1573</v>
      </c>
      <c r="C17" s="85">
        <v>64.650000000000006</v>
      </c>
      <c r="D17" s="85">
        <v>4729</v>
      </c>
      <c r="E17" s="85">
        <v>507.5</v>
      </c>
      <c r="F17" s="85">
        <v>8447</v>
      </c>
      <c r="G17" s="85">
        <v>44</v>
      </c>
      <c r="H17" s="85">
        <v>6305</v>
      </c>
      <c r="I17" s="85">
        <v>851.9</v>
      </c>
      <c r="J17" s="85">
        <v>5103</v>
      </c>
      <c r="K17" s="85">
        <v>46.3</v>
      </c>
      <c r="L17" s="85">
        <v>5053</v>
      </c>
      <c r="M17" s="85">
        <v>645.1</v>
      </c>
      <c r="N17" s="85">
        <v>4793</v>
      </c>
      <c r="O17" s="85">
        <v>60.6</v>
      </c>
      <c r="P17" s="85">
        <v>10441</v>
      </c>
      <c r="Q17" s="85">
        <v>135.6</v>
      </c>
    </row>
    <row r="18" spans="1:17" ht="20.100000000000001" customHeight="1" x14ac:dyDescent="0.25">
      <c r="A18" s="79" t="s">
        <v>189</v>
      </c>
      <c r="B18" s="85">
        <v>1864</v>
      </c>
      <c r="C18" s="85">
        <v>1163.05</v>
      </c>
      <c r="D18" s="85">
        <v>2883</v>
      </c>
      <c r="E18" s="85">
        <v>38.4</v>
      </c>
      <c r="F18" s="85">
        <v>8861</v>
      </c>
      <c r="G18" s="85">
        <v>310.5</v>
      </c>
      <c r="H18" s="85">
        <v>8911</v>
      </c>
      <c r="I18" s="85">
        <v>194.2</v>
      </c>
      <c r="J18" s="85">
        <v>12203</v>
      </c>
      <c r="K18" s="85">
        <v>1343</v>
      </c>
      <c r="L18" s="85">
        <v>10155</v>
      </c>
      <c r="M18" s="85">
        <v>970.7</v>
      </c>
      <c r="N18" s="85">
        <v>6369</v>
      </c>
      <c r="O18" s="85">
        <v>47.8</v>
      </c>
      <c r="P18" s="85">
        <v>13953</v>
      </c>
      <c r="Q18" s="85">
        <v>1103.2</v>
      </c>
    </row>
    <row r="19" spans="1:17" ht="20.100000000000001" customHeight="1" x14ac:dyDescent="0.25">
      <c r="A19" s="79" t="s">
        <v>190</v>
      </c>
      <c r="B19" s="85">
        <v>35</v>
      </c>
      <c r="C19" s="85">
        <v>1.17</v>
      </c>
      <c r="D19" s="85">
        <v>23</v>
      </c>
      <c r="E19" s="85">
        <v>0.3</v>
      </c>
      <c r="F19" s="85">
        <v>91</v>
      </c>
      <c r="G19" s="85">
        <v>2</v>
      </c>
      <c r="H19" s="85">
        <v>44</v>
      </c>
      <c r="I19" s="85">
        <v>3.7</v>
      </c>
      <c r="J19" s="85">
        <v>48</v>
      </c>
      <c r="K19" s="85">
        <v>0.9</v>
      </c>
      <c r="L19" s="85">
        <v>49</v>
      </c>
      <c r="M19" s="85">
        <v>1.1000000000000001</v>
      </c>
      <c r="N19" s="85">
        <v>33</v>
      </c>
      <c r="O19" s="85">
        <v>0.1</v>
      </c>
      <c r="P19" s="85">
        <v>72</v>
      </c>
      <c r="Q19" s="85">
        <v>1.6</v>
      </c>
    </row>
    <row r="20" spans="1:17" ht="20.100000000000001" customHeight="1" x14ac:dyDescent="0.25">
      <c r="A20" s="79" t="s">
        <v>191</v>
      </c>
      <c r="B20" s="85">
        <v>100</v>
      </c>
      <c r="C20" s="85">
        <v>58.77</v>
      </c>
      <c r="D20" s="85">
        <v>0</v>
      </c>
      <c r="E20" s="85">
        <v>0</v>
      </c>
      <c r="F20" s="85">
        <v>47</v>
      </c>
      <c r="G20" s="85">
        <v>33.5</v>
      </c>
      <c r="H20" s="85">
        <v>17</v>
      </c>
      <c r="I20" s="85">
        <v>27.8</v>
      </c>
      <c r="J20" s="85">
        <v>0</v>
      </c>
      <c r="K20" s="85">
        <v>0</v>
      </c>
      <c r="L20" s="85">
        <v>253</v>
      </c>
      <c r="M20" s="85">
        <v>434.1</v>
      </c>
      <c r="N20" s="85">
        <v>0</v>
      </c>
      <c r="O20" s="85">
        <v>0</v>
      </c>
      <c r="P20" s="85">
        <v>159</v>
      </c>
      <c r="Q20" s="85">
        <v>7</v>
      </c>
    </row>
    <row r="21" spans="1:17" ht="20.100000000000001" customHeight="1" x14ac:dyDescent="0.25">
      <c r="A21" s="79" t="s">
        <v>192</v>
      </c>
      <c r="B21" s="85">
        <v>2100</v>
      </c>
      <c r="C21" s="85">
        <v>334.5</v>
      </c>
      <c r="D21" s="85">
        <v>2572</v>
      </c>
      <c r="E21" s="85">
        <v>3.7</v>
      </c>
      <c r="F21" s="85">
        <v>2936</v>
      </c>
      <c r="G21" s="85">
        <v>572.5</v>
      </c>
      <c r="H21" s="85">
        <v>3597</v>
      </c>
      <c r="I21" s="85">
        <v>515.9</v>
      </c>
      <c r="J21" s="85">
        <v>2631</v>
      </c>
      <c r="K21" s="85">
        <v>49.4</v>
      </c>
      <c r="L21" s="85">
        <v>1395</v>
      </c>
      <c r="M21" s="85">
        <v>128.19999999999999</v>
      </c>
      <c r="N21" s="85">
        <v>1482</v>
      </c>
      <c r="O21" s="85">
        <v>181.8</v>
      </c>
      <c r="P21" s="85">
        <v>2190</v>
      </c>
      <c r="Q21" s="85">
        <v>2.2000000000000002</v>
      </c>
    </row>
    <row r="22" spans="1:17" ht="20.100000000000001" customHeight="1" x14ac:dyDescent="0.25">
      <c r="A22" s="79" t="s">
        <v>193</v>
      </c>
      <c r="B22" s="85">
        <v>1509</v>
      </c>
      <c r="C22" s="85">
        <v>13.28</v>
      </c>
      <c r="D22" s="85">
        <v>1918</v>
      </c>
      <c r="E22" s="85">
        <v>168</v>
      </c>
      <c r="F22" s="85">
        <v>3336</v>
      </c>
      <c r="G22" s="85">
        <v>29.2</v>
      </c>
      <c r="H22" s="85">
        <v>2184</v>
      </c>
      <c r="I22" s="85">
        <v>138.9</v>
      </c>
      <c r="J22" s="85">
        <v>2443</v>
      </c>
      <c r="K22" s="85">
        <v>25.2</v>
      </c>
      <c r="L22" s="85">
        <v>2243</v>
      </c>
      <c r="M22" s="85">
        <v>173.3</v>
      </c>
      <c r="N22" s="85">
        <v>1578</v>
      </c>
      <c r="O22" s="85">
        <v>143.6</v>
      </c>
      <c r="P22" s="85">
        <v>2186</v>
      </c>
      <c r="Q22" s="85">
        <v>109.5</v>
      </c>
    </row>
    <row r="23" spans="1:17" ht="20.100000000000001" customHeight="1" x14ac:dyDescent="0.25">
      <c r="A23" s="79" t="s">
        <v>194</v>
      </c>
      <c r="B23" s="85">
        <v>31</v>
      </c>
      <c r="C23" s="85">
        <v>1.04</v>
      </c>
      <c r="D23" s="85">
        <v>6</v>
      </c>
      <c r="E23" s="85">
        <v>0.6</v>
      </c>
      <c r="F23" s="85">
        <v>10</v>
      </c>
      <c r="G23" s="85">
        <v>0</v>
      </c>
      <c r="H23" s="85">
        <v>9</v>
      </c>
      <c r="I23" s="85">
        <v>0.5</v>
      </c>
      <c r="J23" s="85">
        <v>7</v>
      </c>
      <c r="K23" s="85">
        <v>0.3</v>
      </c>
      <c r="L23" s="85">
        <v>7</v>
      </c>
      <c r="M23" s="85">
        <v>1.2</v>
      </c>
      <c r="N23" s="85">
        <v>8</v>
      </c>
      <c r="O23" s="85">
        <v>0.4</v>
      </c>
      <c r="P23" s="85">
        <v>12</v>
      </c>
      <c r="Q23" s="85">
        <v>0.3</v>
      </c>
    </row>
    <row r="24" spans="1:17" ht="20.100000000000001" customHeight="1" x14ac:dyDescent="0.25">
      <c r="A24" s="79" t="s">
        <v>195</v>
      </c>
      <c r="B24" s="85">
        <v>20</v>
      </c>
      <c r="C24" s="85">
        <v>1.3</v>
      </c>
      <c r="D24" s="85">
        <v>8</v>
      </c>
      <c r="E24" s="85">
        <v>0.8</v>
      </c>
      <c r="F24" s="85">
        <v>11</v>
      </c>
      <c r="G24" s="85">
        <v>0.8</v>
      </c>
      <c r="H24" s="85">
        <v>9</v>
      </c>
      <c r="I24" s="85">
        <v>0.8</v>
      </c>
      <c r="J24" s="85">
        <v>11</v>
      </c>
      <c r="K24" s="85">
        <v>0.3</v>
      </c>
      <c r="L24" s="85">
        <v>8</v>
      </c>
      <c r="M24" s="85">
        <v>0.2</v>
      </c>
      <c r="N24" s="85">
        <v>5</v>
      </c>
      <c r="O24" s="85">
        <v>0</v>
      </c>
      <c r="P24" s="85">
        <v>8</v>
      </c>
      <c r="Q24" s="85">
        <v>0.3</v>
      </c>
    </row>
    <row r="25" spans="1:17" ht="20.100000000000001" customHeight="1" x14ac:dyDescent="0.25">
      <c r="A25" s="79" t="s">
        <v>196</v>
      </c>
      <c r="B25" s="85">
        <v>2</v>
      </c>
      <c r="C25" s="85">
        <v>1.01</v>
      </c>
      <c r="D25" s="85">
        <v>3</v>
      </c>
      <c r="E25" s="85">
        <v>0.5</v>
      </c>
      <c r="F25" s="85">
        <v>14</v>
      </c>
      <c r="G25" s="85">
        <v>1.6</v>
      </c>
      <c r="H25" s="85">
        <v>12</v>
      </c>
      <c r="I25" s="85">
        <v>0.1</v>
      </c>
      <c r="J25" s="85">
        <v>10</v>
      </c>
      <c r="K25" s="85">
        <v>0.8</v>
      </c>
      <c r="L25" s="85">
        <v>8</v>
      </c>
      <c r="M25" s="85">
        <v>0.1</v>
      </c>
      <c r="N25" s="85">
        <v>7</v>
      </c>
      <c r="O25" s="85">
        <v>0.5</v>
      </c>
      <c r="P25" s="85">
        <v>31</v>
      </c>
      <c r="Q25" s="85">
        <v>4.7</v>
      </c>
    </row>
    <row r="26" spans="1:17" ht="20.100000000000001" customHeight="1" x14ac:dyDescent="0.25">
      <c r="A26" s="79" t="s">
        <v>197</v>
      </c>
      <c r="B26" s="85">
        <v>8</v>
      </c>
      <c r="C26" s="85">
        <v>4.87</v>
      </c>
      <c r="D26" s="85">
        <v>5</v>
      </c>
      <c r="E26" s="85">
        <v>1.3</v>
      </c>
      <c r="F26" s="85">
        <v>17</v>
      </c>
      <c r="G26" s="85">
        <v>1.8</v>
      </c>
      <c r="H26" s="85">
        <v>25</v>
      </c>
      <c r="I26" s="85">
        <v>4.7</v>
      </c>
      <c r="J26" s="85">
        <v>19</v>
      </c>
      <c r="K26" s="85">
        <v>0.9</v>
      </c>
      <c r="L26" s="85">
        <v>19</v>
      </c>
      <c r="M26" s="85">
        <v>0.4</v>
      </c>
      <c r="N26" s="85">
        <v>21</v>
      </c>
      <c r="O26" s="85">
        <v>0.6</v>
      </c>
      <c r="P26" s="85">
        <v>59</v>
      </c>
      <c r="Q26" s="85">
        <v>9.1999999999999993</v>
      </c>
    </row>
    <row r="27" spans="1:17" ht="20.100000000000001" customHeight="1" x14ac:dyDescent="0.25">
      <c r="A27" s="79" t="s">
        <v>198</v>
      </c>
      <c r="B27" s="85">
        <v>1574</v>
      </c>
      <c r="C27" s="85">
        <v>12.42</v>
      </c>
      <c r="D27" s="85">
        <v>1104</v>
      </c>
      <c r="E27" s="85">
        <v>88.5</v>
      </c>
      <c r="F27" s="85">
        <v>2090</v>
      </c>
      <c r="G27" s="85">
        <v>59.4</v>
      </c>
      <c r="H27" s="85">
        <v>2104</v>
      </c>
      <c r="I27" s="85">
        <v>292</v>
      </c>
      <c r="J27" s="85">
        <v>1444</v>
      </c>
      <c r="K27" s="85">
        <v>37.5</v>
      </c>
      <c r="L27" s="85">
        <v>1285</v>
      </c>
      <c r="M27" s="85">
        <v>111.6</v>
      </c>
      <c r="N27" s="85">
        <v>1968</v>
      </c>
      <c r="O27" s="85">
        <v>4</v>
      </c>
      <c r="P27" s="85">
        <v>2905</v>
      </c>
      <c r="Q27" s="85">
        <v>104.8</v>
      </c>
    </row>
    <row r="28" spans="1:17" ht="20.100000000000001" customHeight="1" x14ac:dyDescent="0.25">
      <c r="A28" s="79" t="s">
        <v>199</v>
      </c>
      <c r="B28" s="85">
        <v>28</v>
      </c>
      <c r="C28" s="85">
        <v>0.06</v>
      </c>
      <c r="D28" s="85">
        <v>40</v>
      </c>
      <c r="E28" s="85">
        <v>3.2</v>
      </c>
      <c r="F28" s="85">
        <v>33</v>
      </c>
      <c r="G28" s="85">
        <v>0.1</v>
      </c>
      <c r="H28" s="85">
        <v>21</v>
      </c>
      <c r="I28" s="85">
        <v>1</v>
      </c>
      <c r="J28" s="85">
        <v>18</v>
      </c>
      <c r="K28" s="85">
        <v>0.6</v>
      </c>
      <c r="L28" s="85">
        <v>22</v>
      </c>
      <c r="M28" s="85">
        <v>2</v>
      </c>
      <c r="N28" s="85">
        <v>14</v>
      </c>
      <c r="O28" s="85">
        <v>0.1</v>
      </c>
      <c r="P28" s="85">
        <v>42</v>
      </c>
      <c r="Q28" s="85">
        <v>2.1</v>
      </c>
    </row>
    <row r="29" spans="1:17" ht="20.100000000000001" customHeight="1" x14ac:dyDescent="0.25">
      <c r="A29" s="79" t="s">
        <v>200</v>
      </c>
      <c r="B29" s="85">
        <v>375</v>
      </c>
      <c r="C29" s="85">
        <v>24.33</v>
      </c>
      <c r="D29" s="85">
        <v>43</v>
      </c>
      <c r="E29" s="85">
        <v>6.4</v>
      </c>
      <c r="F29" s="85">
        <v>47</v>
      </c>
      <c r="G29" s="85">
        <v>5.4</v>
      </c>
      <c r="H29" s="85">
        <v>37</v>
      </c>
      <c r="I29" s="85">
        <v>5.0999999999999996</v>
      </c>
      <c r="J29" s="85">
        <v>42</v>
      </c>
      <c r="K29" s="85">
        <v>3.1</v>
      </c>
      <c r="L29" s="85">
        <v>29</v>
      </c>
      <c r="M29" s="85">
        <v>3.9</v>
      </c>
      <c r="N29" s="85">
        <v>43</v>
      </c>
      <c r="O29" s="85">
        <v>3</v>
      </c>
      <c r="P29" s="85">
        <v>86</v>
      </c>
      <c r="Q29" s="85">
        <v>14.2</v>
      </c>
    </row>
    <row r="30" spans="1:17" ht="20.100000000000001" customHeight="1" x14ac:dyDescent="0.25">
      <c r="A30" s="79" t="s">
        <v>201</v>
      </c>
      <c r="B30" s="85">
        <v>26</v>
      </c>
      <c r="C30" s="85">
        <v>0.3</v>
      </c>
      <c r="D30" s="85">
        <v>49</v>
      </c>
      <c r="E30" s="85">
        <v>3.4</v>
      </c>
      <c r="F30" s="85">
        <v>46</v>
      </c>
      <c r="G30" s="85">
        <v>1.8</v>
      </c>
      <c r="H30" s="85">
        <v>41</v>
      </c>
      <c r="I30" s="85">
        <v>3.6</v>
      </c>
      <c r="J30" s="85">
        <v>57</v>
      </c>
      <c r="K30" s="85">
        <v>1.5</v>
      </c>
      <c r="L30" s="85">
        <v>59</v>
      </c>
      <c r="M30" s="85">
        <v>4.2</v>
      </c>
      <c r="N30" s="85">
        <v>35</v>
      </c>
      <c r="O30" s="85">
        <v>1.1000000000000001</v>
      </c>
      <c r="P30" s="85">
        <v>35</v>
      </c>
      <c r="Q30" s="85">
        <v>1.5</v>
      </c>
    </row>
    <row r="31" spans="1:17" ht="20.100000000000001" customHeight="1" x14ac:dyDescent="0.25">
      <c r="A31" s="79" t="s">
        <v>202</v>
      </c>
      <c r="B31" s="85">
        <v>0</v>
      </c>
      <c r="C31" s="85">
        <v>0.01</v>
      </c>
      <c r="D31" s="85">
        <v>0</v>
      </c>
      <c r="E31" s="85">
        <v>0</v>
      </c>
      <c r="F31" s="85">
        <v>0</v>
      </c>
      <c r="G31" s="85">
        <v>0</v>
      </c>
      <c r="H31" s="85">
        <v>0</v>
      </c>
      <c r="I31" s="85">
        <v>0.1</v>
      </c>
      <c r="J31" s="85">
        <v>0</v>
      </c>
      <c r="K31" s="85">
        <v>0</v>
      </c>
      <c r="L31" s="85">
        <v>0</v>
      </c>
      <c r="M31" s="85">
        <v>0</v>
      </c>
      <c r="N31" s="85">
        <v>0</v>
      </c>
      <c r="O31" s="85">
        <v>0</v>
      </c>
      <c r="P31" s="85">
        <v>0</v>
      </c>
      <c r="Q31" s="85">
        <v>0</v>
      </c>
    </row>
    <row r="32" spans="1:17" ht="20.100000000000001" customHeight="1" x14ac:dyDescent="0.25">
      <c r="A32" s="79" t="s">
        <v>203</v>
      </c>
      <c r="B32" s="85">
        <v>37</v>
      </c>
      <c r="C32" s="85">
        <v>19.239999999999998</v>
      </c>
      <c r="D32" s="85">
        <v>21</v>
      </c>
      <c r="E32" s="85">
        <v>3.9</v>
      </c>
      <c r="F32" s="85">
        <v>58</v>
      </c>
      <c r="G32" s="85">
        <v>31.8</v>
      </c>
      <c r="H32" s="85">
        <v>15</v>
      </c>
      <c r="I32" s="85">
        <v>1.5</v>
      </c>
      <c r="J32" s="85">
        <v>8</v>
      </c>
      <c r="K32" s="85">
        <v>2.7</v>
      </c>
      <c r="L32" s="85">
        <v>7</v>
      </c>
      <c r="M32" s="85">
        <v>0.7</v>
      </c>
      <c r="N32" s="85">
        <v>11</v>
      </c>
      <c r="O32" s="85">
        <v>8.1999999999999993</v>
      </c>
      <c r="P32" s="85">
        <v>36</v>
      </c>
      <c r="Q32" s="85">
        <v>30.2</v>
      </c>
    </row>
    <row r="33" spans="1:17" ht="20.100000000000001" customHeight="1" x14ac:dyDescent="0.25">
      <c r="A33" s="79" t="s">
        <v>204</v>
      </c>
      <c r="B33" s="85">
        <v>0</v>
      </c>
      <c r="C33" s="85">
        <v>0</v>
      </c>
      <c r="D33" s="85">
        <v>0</v>
      </c>
      <c r="E33" s="85">
        <v>0</v>
      </c>
      <c r="F33" s="85">
        <v>0</v>
      </c>
      <c r="G33" s="85">
        <v>0</v>
      </c>
      <c r="H33" s="85">
        <v>0</v>
      </c>
      <c r="I33" s="85">
        <v>0</v>
      </c>
      <c r="J33" s="85">
        <v>0</v>
      </c>
      <c r="K33" s="85">
        <v>0</v>
      </c>
      <c r="L33" s="85">
        <v>0</v>
      </c>
      <c r="M33" s="85">
        <v>0</v>
      </c>
      <c r="N33" s="85">
        <v>0</v>
      </c>
      <c r="O33" s="85">
        <v>0</v>
      </c>
      <c r="P33" s="85">
        <v>0</v>
      </c>
      <c r="Q33" s="85">
        <v>0</v>
      </c>
    </row>
    <row r="34" spans="1:17" ht="20.100000000000001" customHeight="1" x14ac:dyDescent="0.25">
      <c r="A34" s="79" t="s">
        <v>205</v>
      </c>
      <c r="B34" s="85">
        <v>0</v>
      </c>
      <c r="C34" s="85">
        <v>0.19</v>
      </c>
      <c r="D34" s="85">
        <v>-1</v>
      </c>
      <c r="E34" s="85">
        <v>0</v>
      </c>
      <c r="F34" s="85">
        <v>0</v>
      </c>
      <c r="G34" s="85">
        <v>0.2</v>
      </c>
      <c r="H34" s="85">
        <v>0</v>
      </c>
      <c r="I34" s="85">
        <v>0</v>
      </c>
      <c r="J34" s="85">
        <v>0</v>
      </c>
      <c r="K34" s="85">
        <v>0.1</v>
      </c>
      <c r="L34" s="85">
        <v>-1</v>
      </c>
      <c r="M34" s="85">
        <v>0</v>
      </c>
      <c r="N34" s="85">
        <v>0</v>
      </c>
      <c r="O34" s="85">
        <v>0</v>
      </c>
      <c r="P34" s="85">
        <v>0</v>
      </c>
      <c r="Q34" s="85">
        <v>0</v>
      </c>
    </row>
    <row r="35" spans="1:17" ht="20.100000000000001" customHeight="1" x14ac:dyDescent="0.25">
      <c r="A35" s="79" t="s">
        <v>206</v>
      </c>
      <c r="B35" s="85">
        <v>144</v>
      </c>
      <c r="C35" s="85">
        <v>0.04</v>
      </c>
      <c r="D35" s="85">
        <v>0</v>
      </c>
      <c r="E35" s="85">
        <v>1.4</v>
      </c>
      <c r="F35" s="85">
        <v>8</v>
      </c>
      <c r="G35" s="85">
        <v>3.3</v>
      </c>
      <c r="H35" s="85">
        <v>6</v>
      </c>
      <c r="I35" s="85">
        <v>1.7</v>
      </c>
      <c r="J35" s="85">
        <v>8</v>
      </c>
      <c r="K35" s="85">
        <v>1.4</v>
      </c>
      <c r="L35" s="85">
        <v>3</v>
      </c>
      <c r="M35" s="85">
        <v>2.5</v>
      </c>
      <c r="N35" s="85">
        <v>3</v>
      </c>
      <c r="O35" s="85">
        <v>4.0999999999999996</v>
      </c>
      <c r="P35" s="85">
        <v>7</v>
      </c>
      <c r="Q35" s="85">
        <v>0.6</v>
      </c>
    </row>
    <row r="36" spans="1:17" ht="20.100000000000001" customHeight="1" x14ac:dyDescent="0.25">
      <c r="A36" s="79" t="s">
        <v>207</v>
      </c>
      <c r="B36" s="85">
        <v>22</v>
      </c>
      <c r="C36" s="85">
        <v>0.39</v>
      </c>
      <c r="D36" s="85">
        <v>2</v>
      </c>
      <c r="E36" s="85">
        <v>0.7</v>
      </c>
      <c r="F36" s="85">
        <v>5</v>
      </c>
      <c r="G36" s="85">
        <v>2.8</v>
      </c>
      <c r="H36" s="85">
        <v>4</v>
      </c>
      <c r="I36" s="85">
        <v>0.4</v>
      </c>
      <c r="J36" s="85">
        <v>14</v>
      </c>
      <c r="K36" s="85">
        <v>2.8</v>
      </c>
      <c r="L36" s="85">
        <v>2</v>
      </c>
      <c r="M36" s="85">
        <v>0.5</v>
      </c>
      <c r="N36" s="85">
        <v>11</v>
      </c>
      <c r="O36" s="85">
        <v>5</v>
      </c>
      <c r="P36" s="85">
        <v>8</v>
      </c>
      <c r="Q36" s="85">
        <v>0.5</v>
      </c>
    </row>
    <row r="37" spans="1:17" ht="20.100000000000001" customHeight="1" x14ac:dyDescent="0.25">
      <c r="A37" s="79" t="s">
        <v>208</v>
      </c>
      <c r="B37" s="85">
        <v>12</v>
      </c>
      <c r="C37" s="85">
        <v>0.19</v>
      </c>
      <c r="D37" s="85">
        <v>6</v>
      </c>
      <c r="E37" s="85">
        <v>0.3</v>
      </c>
      <c r="F37" s="85">
        <v>8</v>
      </c>
      <c r="G37" s="85">
        <v>0.1</v>
      </c>
      <c r="H37" s="85">
        <v>6</v>
      </c>
      <c r="I37" s="85">
        <v>0.4</v>
      </c>
      <c r="J37" s="85">
        <v>12</v>
      </c>
      <c r="K37" s="85">
        <v>0.3</v>
      </c>
      <c r="L37" s="85">
        <v>29</v>
      </c>
      <c r="M37" s="85">
        <v>2.2000000000000002</v>
      </c>
      <c r="N37" s="85">
        <v>14</v>
      </c>
      <c r="O37" s="85">
        <v>0.1</v>
      </c>
      <c r="P37" s="85">
        <v>13</v>
      </c>
      <c r="Q37" s="85">
        <v>0.1</v>
      </c>
    </row>
    <row r="38" spans="1:17" ht="20.100000000000001" customHeight="1" x14ac:dyDescent="0.25">
      <c r="A38" s="79" t="s">
        <v>209</v>
      </c>
      <c r="B38" s="85">
        <v>308</v>
      </c>
      <c r="C38" s="85">
        <v>14.74</v>
      </c>
      <c r="D38" s="85">
        <v>94</v>
      </c>
      <c r="E38" s="85">
        <v>9.5</v>
      </c>
      <c r="F38" s="85">
        <v>303</v>
      </c>
      <c r="G38" s="85">
        <v>16.3</v>
      </c>
      <c r="H38" s="85">
        <v>200</v>
      </c>
      <c r="I38" s="85">
        <v>18.899999999999999</v>
      </c>
      <c r="J38" s="85">
        <v>238</v>
      </c>
      <c r="K38" s="85">
        <v>9.6</v>
      </c>
      <c r="L38" s="85">
        <v>188</v>
      </c>
      <c r="M38" s="85">
        <v>18.7</v>
      </c>
      <c r="N38" s="85">
        <v>359</v>
      </c>
      <c r="O38" s="85">
        <v>7.9</v>
      </c>
      <c r="P38" s="85">
        <v>216</v>
      </c>
      <c r="Q38" s="85">
        <v>9</v>
      </c>
    </row>
    <row r="39" spans="1:17" ht="20.100000000000001" customHeight="1" x14ac:dyDescent="0.25">
      <c r="A39" s="79" t="s">
        <v>210</v>
      </c>
      <c r="B39" s="85">
        <v>98</v>
      </c>
      <c r="C39" s="85">
        <v>2.31</v>
      </c>
      <c r="D39" s="85">
        <v>45</v>
      </c>
      <c r="E39" s="85">
        <v>15</v>
      </c>
      <c r="F39" s="85">
        <v>51</v>
      </c>
      <c r="G39" s="85">
        <v>1.3</v>
      </c>
      <c r="H39" s="85">
        <v>45</v>
      </c>
      <c r="I39" s="85">
        <v>1.3</v>
      </c>
      <c r="J39" s="85">
        <v>34</v>
      </c>
      <c r="K39" s="85">
        <v>0.9</v>
      </c>
      <c r="L39" s="85">
        <v>41</v>
      </c>
      <c r="M39" s="85">
        <v>4.9000000000000004</v>
      </c>
      <c r="N39" s="85">
        <v>46</v>
      </c>
      <c r="O39" s="85">
        <v>0</v>
      </c>
      <c r="P39" s="85">
        <v>75</v>
      </c>
      <c r="Q39" s="85">
        <v>5</v>
      </c>
    </row>
    <row r="40" spans="1:17" ht="20.100000000000001" customHeight="1" x14ac:dyDescent="0.25">
      <c r="A40" s="79" t="s">
        <v>211</v>
      </c>
      <c r="B40" s="85">
        <v>1</v>
      </c>
      <c r="C40" s="85">
        <v>0.05</v>
      </c>
      <c r="D40" s="85">
        <v>1</v>
      </c>
      <c r="E40" s="85">
        <v>0.1</v>
      </c>
      <c r="F40" s="85">
        <v>1</v>
      </c>
      <c r="G40" s="85">
        <v>0</v>
      </c>
      <c r="H40" s="85">
        <v>1</v>
      </c>
      <c r="I40" s="85">
        <v>0</v>
      </c>
      <c r="J40" s="85">
        <v>1</v>
      </c>
      <c r="K40" s="85">
        <v>0.1</v>
      </c>
      <c r="L40" s="85">
        <v>1</v>
      </c>
      <c r="M40" s="85">
        <v>0.1</v>
      </c>
      <c r="N40" s="85">
        <v>1</v>
      </c>
      <c r="O40" s="85">
        <v>0.1</v>
      </c>
      <c r="P40" s="85">
        <v>2</v>
      </c>
      <c r="Q40" s="85">
        <v>0.1</v>
      </c>
    </row>
    <row r="41" spans="1:17" ht="20.100000000000001" customHeight="1" x14ac:dyDescent="0.25">
      <c r="A41" s="79" t="s">
        <v>212</v>
      </c>
      <c r="B41" s="85">
        <v>1</v>
      </c>
      <c r="C41" s="85">
        <v>0.02</v>
      </c>
      <c r="D41" s="85">
        <v>1</v>
      </c>
      <c r="E41" s="85">
        <v>0.1</v>
      </c>
      <c r="F41" s="85">
        <v>1</v>
      </c>
      <c r="G41" s="85">
        <v>0</v>
      </c>
      <c r="H41" s="85">
        <v>1</v>
      </c>
      <c r="I41" s="85">
        <v>0</v>
      </c>
      <c r="J41" s="85">
        <v>1</v>
      </c>
      <c r="K41" s="85">
        <v>0.1</v>
      </c>
      <c r="L41" s="85">
        <v>1</v>
      </c>
      <c r="M41" s="85">
        <v>0</v>
      </c>
      <c r="N41" s="85">
        <v>1</v>
      </c>
      <c r="O41" s="85">
        <v>0</v>
      </c>
      <c r="P41" s="85">
        <v>2</v>
      </c>
      <c r="Q41" s="85">
        <v>0</v>
      </c>
    </row>
    <row r="42" spans="1:17" ht="20.100000000000001" customHeight="1" x14ac:dyDescent="0.25">
      <c r="A42" s="79" t="s">
        <v>213</v>
      </c>
      <c r="B42" s="85">
        <v>14</v>
      </c>
      <c r="C42" s="85">
        <v>1.06</v>
      </c>
      <c r="D42" s="85">
        <v>38</v>
      </c>
      <c r="E42" s="85">
        <v>32.799999999999997</v>
      </c>
      <c r="F42" s="85">
        <v>11</v>
      </c>
      <c r="G42" s="85">
        <v>6</v>
      </c>
      <c r="H42" s="85">
        <v>5</v>
      </c>
      <c r="I42" s="85">
        <v>0.1</v>
      </c>
      <c r="J42" s="85">
        <v>9</v>
      </c>
      <c r="K42" s="85">
        <v>5.3</v>
      </c>
      <c r="L42" s="85">
        <v>9</v>
      </c>
      <c r="M42" s="85">
        <v>1.1000000000000001</v>
      </c>
      <c r="N42" s="85">
        <v>10</v>
      </c>
      <c r="O42" s="85">
        <v>2.7</v>
      </c>
      <c r="P42" s="85">
        <v>9</v>
      </c>
      <c r="Q42" s="85">
        <v>2.2000000000000002</v>
      </c>
    </row>
    <row r="43" spans="1:17" ht="20.100000000000001" customHeight="1" x14ac:dyDescent="0.25">
      <c r="A43" s="79" t="s">
        <v>214</v>
      </c>
      <c r="B43" s="85">
        <v>139</v>
      </c>
      <c r="C43" s="85">
        <v>12.02</v>
      </c>
      <c r="D43" s="85">
        <v>32</v>
      </c>
      <c r="E43" s="85">
        <v>10.7</v>
      </c>
      <c r="F43" s="85">
        <v>24</v>
      </c>
      <c r="G43" s="85">
        <v>1.8</v>
      </c>
      <c r="H43" s="85">
        <v>83</v>
      </c>
      <c r="I43" s="85">
        <v>70.2</v>
      </c>
      <c r="J43" s="85">
        <v>33</v>
      </c>
      <c r="K43" s="85">
        <v>3.4</v>
      </c>
      <c r="L43" s="85">
        <v>32</v>
      </c>
      <c r="M43" s="85">
        <v>16.7</v>
      </c>
      <c r="N43" s="85">
        <v>285</v>
      </c>
      <c r="O43" s="85">
        <v>10.1</v>
      </c>
      <c r="P43" s="85">
        <v>209</v>
      </c>
      <c r="Q43" s="85">
        <v>43.4</v>
      </c>
    </row>
    <row r="44" spans="1:17" ht="20.100000000000001" customHeight="1" x14ac:dyDescent="0.25">
      <c r="A44" s="79" t="s">
        <v>215</v>
      </c>
      <c r="B44" s="85">
        <v>4</v>
      </c>
      <c r="C44" s="85">
        <v>0.2</v>
      </c>
      <c r="D44" s="85">
        <v>4</v>
      </c>
      <c r="E44" s="85">
        <v>0.3</v>
      </c>
      <c r="F44" s="85">
        <v>9</v>
      </c>
      <c r="G44" s="85">
        <v>0.6</v>
      </c>
      <c r="H44" s="85">
        <v>6</v>
      </c>
      <c r="I44" s="85">
        <v>0.8</v>
      </c>
      <c r="J44" s="85">
        <v>8</v>
      </c>
      <c r="K44" s="85">
        <v>0.3</v>
      </c>
      <c r="L44" s="85">
        <v>6</v>
      </c>
      <c r="M44" s="85">
        <v>0.3</v>
      </c>
      <c r="N44" s="85">
        <v>3</v>
      </c>
      <c r="O44" s="85">
        <v>0.2</v>
      </c>
      <c r="P44" s="85">
        <v>5</v>
      </c>
      <c r="Q44" s="85">
        <v>0.1</v>
      </c>
    </row>
    <row r="45" spans="1:17" ht="20.100000000000001" customHeight="1" x14ac:dyDescent="0.25">
      <c r="A45" s="79" t="s">
        <v>216</v>
      </c>
      <c r="B45" s="85">
        <v>573</v>
      </c>
      <c r="C45" s="85">
        <v>284.99</v>
      </c>
      <c r="D45" s="85">
        <v>137</v>
      </c>
      <c r="E45" s="85">
        <v>8.9</v>
      </c>
      <c r="F45" s="85">
        <v>280</v>
      </c>
      <c r="G45" s="85">
        <v>219.3</v>
      </c>
      <c r="H45" s="85">
        <v>223</v>
      </c>
      <c r="I45" s="85">
        <v>80.599999999999994</v>
      </c>
      <c r="J45" s="85">
        <v>351</v>
      </c>
      <c r="K45" s="85">
        <v>161.1</v>
      </c>
      <c r="L45" s="85">
        <v>83</v>
      </c>
      <c r="M45" s="85">
        <v>25.4</v>
      </c>
      <c r="N45" s="85">
        <v>156</v>
      </c>
      <c r="O45" s="85">
        <v>21.5</v>
      </c>
      <c r="P45" s="85">
        <v>1464</v>
      </c>
      <c r="Q45" s="85">
        <v>194.1</v>
      </c>
    </row>
    <row r="46" spans="1:17" ht="20.100000000000001" customHeight="1" x14ac:dyDescent="0.25">
      <c r="A46" s="79" t="s">
        <v>217</v>
      </c>
      <c r="B46" s="85">
        <v>39</v>
      </c>
      <c r="C46" s="85">
        <v>2.2799999999999998</v>
      </c>
      <c r="D46" s="85">
        <v>0</v>
      </c>
      <c r="E46" s="85">
        <v>0</v>
      </c>
      <c r="F46" s="85">
        <v>20</v>
      </c>
      <c r="G46" s="85">
        <v>4.5999999999999996</v>
      </c>
      <c r="H46" s="85">
        <v>8</v>
      </c>
      <c r="I46" s="85">
        <v>0.3</v>
      </c>
      <c r="J46" s="85">
        <v>5</v>
      </c>
      <c r="K46" s="85">
        <v>1.8</v>
      </c>
      <c r="L46" s="85">
        <v>3</v>
      </c>
      <c r="M46" s="85">
        <v>0.4</v>
      </c>
      <c r="N46" s="85">
        <v>0</v>
      </c>
      <c r="O46" s="85">
        <v>0</v>
      </c>
      <c r="P46" s="85">
        <v>3</v>
      </c>
      <c r="Q46" s="85">
        <v>4.9000000000000004</v>
      </c>
    </row>
    <row r="47" spans="1:17" ht="20.100000000000001" customHeight="1" x14ac:dyDescent="0.25">
      <c r="A47" s="81" t="s">
        <v>218</v>
      </c>
      <c r="B47" s="85">
        <v>37</v>
      </c>
      <c r="C47" s="85">
        <v>0.86</v>
      </c>
      <c r="D47" s="85">
        <v>4</v>
      </c>
      <c r="E47" s="85">
        <v>0.5</v>
      </c>
      <c r="F47" s="85">
        <v>6</v>
      </c>
      <c r="G47" s="85">
        <v>0.5</v>
      </c>
      <c r="H47" s="85">
        <v>3</v>
      </c>
      <c r="I47" s="85">
        <v>0.3</v>
      </c>
      <c r="J47" s="85">
        <v>20</v>
      </c>
      <c r="K47" s="85">
        <v>0.9</v>
      </c>
      <c r="L47" s="85">
        <v>28</v>
      </c>
      <c r="M47" s="85">
        <v>2.4</v>
      </c>
      <c r="N47" s="85">
        <v>37</v>
      </c>
      <c r="O47" s="85">
        <v>0.2</v>
      </c>
      <c r="P47" s="85">
        <v>21</v>
      </c>
      <c r="Q47" s="85">
        <v>0.3</v>
      </c>
    </row>
  </sheetData>
  <sheetProtection algorithmName="SHA-512" hashValue="AdpGwDI/nxIpp/Eh9ar6vvXrpZs6ep37gk+QWyL3rt/Nu05JPRxVZgugosJDpox3OvEYaV9jJrLF4ImDIaDNsg==" saltValue="QBug4+ZgJrCtZqTGAxzXVg==" spinCount="100000" sheet="1" objects="1" scenarios="1" selectLockedCells="1" selectUnlockedCells="1"/>
  <mergeCells count="2">
    <mergeCell ref="A1:A2"/>
    <mergeCell ref="B1:Q1"/>
  </mergeCells>
  <pageMargins left="0.7" right="0.7" top="0.78740157499999996" bottom="0.78740157499999996" header="0.3" footer="0.3"/>
  <ignoredErrors>
    <ignoredError sqref="B2 D2 F2 H2 J2 L2 N2 P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BBEC1-3099-4689-88B0-019D12CA5E9D}">
  <sheetPr>
    <tabColor rgb="FF7326A3"/>
  </sheetPr>
  <dimension ref="A1:AS47"/>
  <sheetViews>
    <sheetView zoomScaleNormal="100" workbookViewId="0">
      <pane xSplit="1" ySplit="2" topLeftCell="B3" activePane="bottomRight" state="frozen"/>
      <selection pane="topRight" activeCell="B1" sqref="B1"/>
      <selection pane="bottomLeft" activeCell="A3" sqref="A3"/>
      <selection pane="bottomRight" activeCell="L17" sqref="L17"/>
    </sheetView>
  </sheetViews>
  <sheetFormatPr defaultColWidth="14.7109375" defaultRowHeight="20.100000000000001" customHeight="1" x14ac:dyDescent="0.25"/>
  <cols>
    <col min="1" max="45" width="14.7109375" style="82"/>
    <col min="46" max="16384" width="14.7109375" style="15"/>
  </cols>
  <sheetData>
    <row r="1" spans="1:11" ht="20.100000000000001" customHeight="1" x14ac:dyDescent="0.25">
      <c r="A1" s="313"/>
      <c r="B1" s="315" t="s">
        <v>224</v>
      </c>
      <c r="C1" s="315"/>
      <c r="D1" s="315"/>
      <c r="E1" s="315"/>
      <c r="F1" s="315"/>
      <c r="G1" s="315"/>
      <c r="H1" s="315"/>
      <c r="I1" s="315"/>
      <c r="J1" s="315"/>
      <c r="K1" s="316"/>
    </row>
    <row r="2" spans="1:11" s="78" customFormat="1" ht="20.100000000000001" customHeight="1" x14ac:dyDescent="0.25">
      <c r="A2" s="314"/>
      <c r="B2" s="73" t="s">
        <v>123</v>
      </c>
      <c r="C2" s="73" t="s">
        <v>173</v>
      </c>
      <c r="D2" s="73" t="s">
        <v>124</v>
      </c>
      <c r="E2" s="73" t="s">
        <v>173</v>
      </c>
      <c r="F2" s="73" t="s">
        <v>128</v>
      </c>
      <c r="G2" s="73" t="s">
        <v>173</v>
      </c>
      <c r="H2" s="73" t="s">
        <v>129</v>
      </c>
      <c r="I2" s="73" t="s">
        <v>173</v>
      </c>
      <c r="J2" s="73">
        <v>11</v>
      </c>
      <c r="K2" s="80" t="s">
        <v>173</v>
      </c>
    </row>
    <row r="3" spans="1:11" ht="20.100000000000001" customHeight="1" x14ac:dyDescent="0.25">
      <c r="A3" s="83" t="s">
        <v>174</v>
      </c>
      <c r="B3" s="89">
        <v>105.4</v>
      </c>
      <c r="C3" s="89">
        <v>4.0999999999999996</v>
      </c>
      <c r="D3" s="89">
        <v>40.6</v>
      </c>
      <c r="E3" s="89">
        <v>1.5</v>
      </c>
      <c r="F3" s="89">
        <v>29.9</v>
      </c>
      <c r="G3" s="89">
        <v>4.5999999999999996</v>
      </c>
      <c r="H3" s="89">
        <v>42.2</v>
      </c>
      <c r="I3" s="89">
        <v>0.8</v>
      </c>
      <c r="J3" s="89">
        <v>66</v>
      </c>
      <c r="K3" s="89">
        <v>1.8</v>
      </c>
    </row>
    <row r="4" spans="1:11" ht="20.100000000000001" customHeight="1" x14ac:dyDescent="0.25">
      <c r="A4" s="83" t="s">
        <v>175</v>
      </c>
      <c r="B4" s="99">
        <v>5.5</v>
      </c>
      <c r="C4" s="99">
        <v>0</v>
      </c>
      <c r="D4" s="99">
        <v>1.1000000000000001</v>
      </c>
      <c r="E4" s="99">
        <v>0.3</v>
      </c>
      <c r="F4" s="99">
        <v>1.1000000000000001</v>
      </c>
      <c r="G4" s="99">
        <v>0.2</v>
      </c>
      <c r="H4" s="99">
        <v>1.4</v>
      </c>
      <c r="I4" s="99">
        <v>0.2</v>
      </c>
      <c r="J4" s="99">
        <v>2.8</v>
      </c>
      <c r="K4" s="99">
        <v>0.4</v>
      </c>
    </row>
    <row r="5" spans="1:11" ht="20.100000000000001" customHeight="1" x14ac:dyDescent="0.25">
      <c r="A5" s="83" t="s">
        <v>176</v>
      </c>
      <c r="B5" s="85">
        <v>423.2</v>
      </c>
      <c r="C5" s="85">
        <v>8.6999999999999993</v>
      </c>
      <c r="D5" s="85">
        <v>348.2</v>
      </c>
      <c r="E5" s="85">
        <v>44.3</v>
      </c>
      <c r="F5" s="85">
        <v>384.8</v>
      </c>
      <c r="G5" s="85">
        <v>83.7</v>
      </c>
      <c r="H5" s="85">
        <v>371.9</v>
      </c>
      <c r="I5" s="85">
        <v>12.3</v>
      </c>
      <c r="J5" s="85">
        <v>534.4</v>
      </c>
      <c r="K5" s="85">
        <v>3.2</v>
      </c>
    </row>
    <row r="6" spans="1:11" ht="20.100000000000001" customHeight="1" x14ac:dyDescent="0.25">
      <c r="A6" s="83" t="s">
        <v>177</v>
      </c>
      <c r="B6" s="85">
        <v>4517.3999999999996</v>
      </c>
      <c r="C6" s="85">
        <v>101.4</v>
      </c>
      <c r="D6" s="85">
        <v>10590.7</v>
      </c>
      <c r="E6" s="85">
        <v>853.9</v>
      </c>
      <c r="F6" s="85">
        <v>25276.5</v>
      </c>
      <c r="G6" s="85">
        <v>136.69999999999999</v>
      </c>
      <c r="H6" s="85">
        <v>23542</v>
      </c>
      <c r="I6" s="85">
        <v>598.70000000000005</v>
      </c>
      <c r="J6" s="85">
        <v>19729</v>
      </c>
      <c r="K6" s="85">
        <v>697</v>
      </c>
    </row>
    <row r="7" spans="1:11" ht="20.100000000000001" customHeight="1" x14ac:dyDescent="0.25">
      <c r="A7" s="83" t="s">
        <v>178</v>
      </c>
      <c r="B7" s="85">
        <v>34108.400000000001</v>
      </c>
      <c r="C7" s="85">
        <v>902.4</v>
      </c>
      <c r="D7" s="85">
        <v>60141.1</v>
      </c>
      <c r="E7" s="85">
        <v>8204.6</v>
      </c>
      <c r="F7" s="85">
        <v>131693.20000000001</v>
      </c>
      <c r="G7" s="85">
        <v>43746.7</v>
      </c>
      <c r="H7" s="85">
        <v>130383.3</v>
      </c>
      <c r="I7" s="85">
        <v>6475.8</v>
      </c>
      <c r="J7" s="85">
        <v>222366.3</v>
      </c>
      <c r="K7" s="85">
        <v>6001.2</v>
      </c>
    </row>
    <row r="8" spans="1:11" ht="20.100000000000001" customHeight="1" x14ac:dyDescent="0.25">
      <c r="A8" s="83" t="s">
        <v>179</v>
      </c>
      <c r="B8" s="85">
        <v>158041.79999999999</v>
      </c>
      <c r="C8" s="85">
        <v>459.6</v>
      </c>
      <c r="D8" s="85">
        <v>9289.2999999999993</v>
      </c>
      <c r="E8" s="85">
        <v>913.3</v>
      </c>
      <c r="F8" s="85">
        <v>11189.3</v>
      </c>
      <c r="G8" s="85">
        <v>3097.1</v>
      </c>
      <c r="H8" s="85">
        <v>11675.6</v>
      </c>
      <c r="I8" s="85">
        <v>1053.9000000000001</v>
      </c>
      <c r="J8" s="85">
        <v>25656.7</v>
      </c>
      <c r="K8" s="85">
        <v>785.7</v>
      </c>
    </row>
    <row r="9" spans="1:11" ht="20.100000000000001" customHeight="1" x14ac:dyDescent="0.25">
      <c r="A9" s="83" t="s">
        <v>180</v>
      </c>
      <c r="B9" s="85">
        <v>16244.8</v>
      </c>
      <c r="C9" s="85">
        <v>395.7</v>
      </c>
      <c r="D9" s="85">
        <v>10004.5</v>
      </c>
      <c r="E9" s="85">
        <v>1147.5</v>
      </c>
      <c r="F9" s="85">
        <v>11244.8</v>
      </c>
      <c r="G9" s="85">
        <v>4370.5</v>
      </c>
      <c r="H9" s="85">
        <v>13026.1</v>
      </c>
      <c r="I9" s="85">
        <v>863.6</v>
      </c>
      <c r="J9" s="85">
        <v>9184.4</v>
      </c>
      <c r="K9" s="85">
        <v>1391.4</v>
      </c>
    </row>
    <row r="10" spans="1:11" ht="20.100000000000001" customHeight="1" x14ac:dyDescent="0.25">
      <c r="A10" s="83" t="s">
        <v>181</v>
      </c>
      <c r="B10" s="85">
        <v>2038.3</v>
      </c>
      <c r="C10" s="85">
        <v>18.7</v>
      </c>
      <c r="D10" s="85">
        <v>2177.5</v>
      </c>
      <c r="E10" s="85">
        <v>15.2</v>
      </c>
      <c r="F10" s="85">
        <v>2381.5</v>
      </c>
      <c r="G10" s="85">
        <v>61.5</v>
      </c>
      <c r="H10" s="85">
        <v>2093.5</v>
      </c>
      <c r="I10" s="85">
        <v>131.6</v>
      </c>
      <c r="J10" s="85">
        <v>2282.9</v>
      </c>
      <c r="K10" s="85">
        <v>118.4</v>
      </c>
    </row>
    <row r="11" spans="1:11" ht="20.100000000000001" customHeight="1" x14ac:dyDescent="0.25">
      <c r="A11" s="83" t="s">
        <v>182</v>
      </c>
      <c r="B11" s="85">
        <v>11867.9</v>
      </c>
      <c r="C11" s="85">
        <v>295.2</v>
      </c>
      <c r="D11" s="85">
        <v>150485.29999999999</v>
      </c>
      <c r="E11" s="85">
        <v>6200.4</v>
      </c>
      <c r="F11" s="85">
        <v>166401.20000000001</v>
      </c>
      <c r="G11" s="85">
        <v>2366.6999999999998</v>
      </c>
      <c r="H11" s="85">
        <v>192753</v>
      </c>
      <c r="I11" s="85">
        <v>1213.7</v>
      </c>
      <c r="J11" s="85">
        <v>187157.5</v>
      </c>
      <c r="K11" s="85">
        <v>6699</v>
      </c>
    </row>
    <row r="12" spans="1:11" ht="20.100000000000001" customHeight="1" x14ac:dyDescent="0.25">
      <c r="A12" s="83" t="s">
        <v>183</v>
      </c>
      <c r="B12" s="85">
        <v>180.9</v>
      </c>
      <c r="C12" s="85">
        <v>2</v>
      </c>
      <c r="D12" s="85">
        <v>165.8</v>
      </c>
      <c r="E12" s="85">
        <v>3.4</v>
      </c>
      <c r="F12" s="85">
        <v>288.7</v>
      </c>
      <c r="G12" s="85">
        <v>56.5</v>
      </c>
      <c r="H12" s="85">
        <v>217.8</v>
      </c>
      <c r="I12" s="85">
        <v>18.399999999999999</v>
      </c>
      <c r="J12" s="85">
        <v>391.4</v>
      </c>
      <c r="K12" s="85">
        <v>2.2000000000000002</v>
      </c>
    </row>
    <row r="13" spans="1:11" ht="20.100000000000001" customHeight="1" x14ac:dyDescent="0.25">
      <c r="A13" s="83" t="s">
        <v>184</v>
      </c>
      <c r="B13" s="85">
        <v>120.9</v>
      </c>
      <c r="C13" s="85">
        <v>27.4</v>
      </c>
      <c r="D13" s="85">
        <v>93.7</v>
      </c>
      <c r="E13" s="85">
        <v>1.2</v>
      </c>
      <c r="F13" s="85">
        <v>84.1</v>
      </c>
      <c r="G13" s="85">
        <v>9.1999999999999993</v>
      </c>
      <c r="H13" s="85">
        <v>87.4</v>
      </c>
      <c r="I13" s="85">
        <v>1.5</v>
      </c>
      <c r="J13" s="85">
        <v>93.6</v>
      </c>
      <c r="K13" s="85">
        <v>7.3</v>
      </c>
    </row>
    <row r="14" spans="1:11" ht="20.100000000000001" customHeight="1" x14ac:dyDescent="0.25">
      <c r="A14" s="83" t="s">
        <v>185</v>
      </c>
      <c r="B14" s="85">
        <v>5039.1000000000004</v>
      </c>
      <c r="C14" s="85">
        <v>886.9</v>
      </c>
      <c r="D14" s="85">
        <v>1979.8</v>
      </c>
      <c r="E14" s="85">
        <v>108.6</v>
      </c>
      <c r="F14" s="85">
        <v>3373.6</v>
      </c>
      <c r="G14" s="85">
        <v>943.6</v>
      </c>
      <c r="H14" s="85">
        <v>2841.8</v>
      </c>
      <c r="I14" s="85">
        <v>97.5</v>
      </c>
      <c r="J14" s="85">
        <v>4938.5</v>
      </c>
      <c r="K14" s="85">
        <v>121</v>
      </c>
    </row>
    <row r="15" spans="1:11" ht="20.100000000000001" customHeight="1" x14ac:dyDescent="0.25">
      <c r="A15" s="83" t="s">
        <v>186</v>
      </c>
      <c r="B15" s="85">
        <v>61.3</v>
      </c>
      <c r="C15" s="85">
        <v>13.1</v>
      </c>
      <c r="D15" s="85">
        <v>1.8</v>
      </c>
      <c r="E15" s="85">
        <v>2.4</v>
      </c>
      <c r="F15" s="85">
        <v>7.8</v>
      </c>
      <c r="G15" s="85">
        <v>3.5</v>
      </c>
      <c r="H15" s="85">
        <v>10</v>
      </c>
      <c r="I15" s="85">
        <v>2</v>
      </c>
      <c r="J15" s="85">
        <v>22.9</v>
      </c>
      <c r="K15" s="85">
        <v>4.4000000000000004</v>
      </c>
    </row>
    <row r="16" spans="1:11" ht="20.100000000000001" customHeight="1" x14ac:dyDescent="0.25">
      <c r="A16" s="83" t="s">
        <v>187</v>
      </c>
      <c r="B16" s="85">
        <v>795.7</v>
      </c>
      <c r="C16" s="85">
        <v>202</v>
      </c>
      <c r="D16" s="85">
        <v>32.799999999999997</v>
      </c>
      <c r="E16" s="85">
        <v>44.5</v>
      </c>
      <c r="F16" s="85">
        <v>105.9</v>
      </c>
      <c r="G16" s="85">
        <v>14.9</v>
      </c>
      <c r="H16" s="85">
        <v>158.9</v>
      </c>
      <c r="I16" s="85">
        <v>7.8</v>
      </c>
      <c r="J16" s="85">
        <v>306.3</v>
      </c>
      <c r="K16" s="85">
        <v>142.30000000000001</v>
      </c>
    </row>
    <row r="17" spans="1:11" ht="20.100000000000001" customHeight="1" x14ac:dyDescent="0.25">
      <c r="A17" s="83" t="s">
        <v>188</v>
      </c>
      <c r="B17" s="85">
        <v>2253.6999999999998</v>
      </c>
      <c r="C17" s="85">
        <v>82.9</v>
      </c>
      <c r="D17" s="85">
        <v>4240.3999999999996</v>
      </c>
      <c r="E17" s="85">
        <v>412</v>
      </c>
      <c r="F17" s="85">
        <v>5466.7</v>
      </c>
      <c r="G17" s="85">
        <v>1292</v>
      </c>
      <c r="H17" s="85">
        <v>5151.1000000000004</v>
      </c>
      <c r="I17" s="85">
        <v>54.7</v>
      </c>
      <c r="J17" s="85">
        <v>8484.2000000000007</v>
      </c>
      <c r="K17" s="85">
        <v>153.5</v>
      </c>
    </row>
    <row r="18" spans="1:11" ht="20.100000000000001" customHeight="1" x14ac:dyDescent="0.25">
      <c r="A18" s="83" t="s">
        <v>189</v>
      </c>
      <c r="B18" s="85">
        <v>36687.599999999999</v>
      </c>
      <c r="C18" s="85">
        <v>2741.1</v>
      </c>
      <c r="D18" s="85">
        <v>4081.4</v>
      </c>
      <c r="E18" s="85">
        <v>5300.6</v>
      </c>
      <c r="F18" s="85">
        <v>24668.3</v>
      </c>
      <c r="G18" s="85">
        <v>5344.8</v>
      </c>
      <c r="H18" s="85">
        <v>21028.6</v>
      </c>
      <c r="I18" s="85">
        <v>1205.5999999999999</v>
      </c>
      <c r="J18" s="85">
        <v>22958.9</v>
      </c>
      <c r="K18" s="85">
        <v>1429.1</v>
      </c>
    </row>
    <row r="19" spans="1:11" ht="20.100000000000001" customHeight="1" x14ac:dyDescent="0.25">
      <c r="A19" s="83" t="s">
        <v>190</v>
      </c>
      <c r="B19" s="85">
        <v>61.2</v>
      </c>
      <c r="C19" s="85">
        <v>1.8</v>
      </c>
      <c r="D19" s="85">
        <v>25.8</v>
      </c>
      <c r="E19" s="85">
        <v>2.4</v>
      </c>
      <c r="F19" s="85">
        <v>61.3</v>
      </c>
      <c r="G19" s="85">
        <v>12.7</v>
      </c>
      <c r="H19" s="85">
        <v>54</v>
      </c>
      <c r="I19" s="85">
        <v>1</v>
      </c>
      <c r="J19" s="85">
        <v>69.400000000000006</v>
      </c>
      <c r="K19" s="85">
        <v>1.3</v>
      </c>
    </row>
    <row r="20" spans="1:11" ht="20.100000000000001" customHeight="1" x14ac:dyDescent="0.25">
      <c r="A20" s="83" t="s">
        <v>191</v>
      </c>
      <c r="B20" s="85">
        <v>640.4</v>
      </c>
      <c r="C20" s="85">
        <v>119.1</v>
      </c>
      <c r="D20" s="85">
        <v>245.3</v>
      </c>
      <c r="E20" s="85">
        <v>93.9</v>
      </c>
      <c r="F20" s="85">
        <v>205.1</v>
      </c>
      <c r="G20" s="85">
        <v>61.3</v>
      </c>
      <c r="H20" s="85">
        <v>276.89999999999998</v>
      </c>
      <c r="I20" s="85">
        <v>57.4</v>
      </c>
      <c r="J20" s="85">
        <v>479.8</v>
      </c>
      <c r="K20" s="85">
        <v>72.400000000000006</v>
      </c>
    </row>
    <row r="21" spans="1:11" ht="20.100000000000001" customHeight="1" x14ac:dyDescent="0.25">
      <c r="A21" s="83" t="s">
        <v>192</v>
      </c>
      <c r="B21" s="85">
        <v>2206.9</v>
      </c>
      <c r="C21" s="85">
        <v>46</v>
      </c>
      <c r="D21" s="85">
        <v>2243.8000000000002</v>
      </c>
      <c r="E21" s="85">
        <v>113</v>
      </c>
      <c r="F21" s="85">
        <v>2114.4</v>
      </c>
      <c r="G21" s="85">
        <v>290.2</v>
      </c>
      <c r="H21" s="85">
        <v>2015.1</v>
      </c>
      <c r="I21" s="85">
        <v>119.3</v>
      </c>
      <c r="J21" s="85">
        <v>1687</v>
      </c>
      <c r="K21" s="85">
        <v>19.899999999999999</v>
      </c>
    </row>
    <row r="22" spans="1:11" ht="20.100000000000001" customHeight="1" x14ac:dyDescent="0.25">
      <c r="A22" s="83" t="s">
        <v>193</v>
      </c>
      <c r="B22" s="85">
        <v>2641.8</v>
      </c>
      <c r="C22" s="85">
        <v>366.1</v>
      </c>
      <c r="D22" s="85">
        <v>2903.5</v>
      </c>
      <c r="E22" s="85">
        <v>117.5</v>
      </c>
      <c r="F22" s="85">
        <v>2869.4</v>
      </c>
      <c r="G22" s="85">
        <v>513.29999999999995</v>
      </c>
      <c r="H22" s="85">
        <v>2780.4</v>
      </c>
      <c r="I22" s="85">
        <v>37</v>
      </c>
      <c r="J22" s="85">
        <v>2103.3000000000002</v>
      </c>
      <c r="K22" s="85">
        <v>170.7</v>
      </c>
    </row>
    <row r="23" spans="1:11" ht="20.100000000000001" customHeight="1" x14ac:dyDescent="0.25">
      <c r="A23" s="83" t="s">
        <v>194</v>
      </c>
      <c r="B23" s="85">
        <v>49.5</v>
      </c>
      <c r="C23" s="85">
        <v>1.6</v>
      </c>
      <c r="D23" s="85">
        <v>4.5999999999999996</v>
      </c>
      <c r="E23" s="85">
        <v>0.2</v>
      </c>
      <c r="F23" s="85">
        <v>6.5</v>
      </c>
      <c r="G23" s="85">
        <v>2</v>
      </c>
      <c r="H23" s="85">
        <v>7.5</v>
      </c>
      <c r="I23" s="85">
        <v>0.5</v>
      </c>
      <c r="J23" s="85">
        <v>11</v>
      </c>
      <c r="K23" s="85">
        <v>0.3</v>
      </c>
    </row>
    <row r="24" spans="1:11" ht="20.100000000000001" customHeight="1" x14ac:dyDescent="0.25">
      <c r="A24" s="83" t="s">
        <v>195</v>
      </c>
      <c r="B24" s="85">
        <v>28.4</v>
      </c>
      <c r="C24" s="85">
        <v>0.7</v>
      </c>
      <c r="D24" s="85">
        <v>9.9</v>
      </c>
      <c r="E24" s="85">
        <v>1.6</v>
      </c>
      <c r="F24" s="85">
        <v>15.7</v>
      </c>
      <c r="G24" s="85">
        <v>4.5</v>
      </c>
      <c r="H24" s="85">
        <v>10.7</v>
      </c>
      <c r="I24" s="85">
        <v>0.9</v>
      </c>
      <c r="J24" s="85">
        <v>9.5</v>
      </c>
      <c r="K24" s="85">
        <v>0.8</v>
      </c>
    </row>
    <row r="25" spans="1:11" ht="20.100000000000001" customHeight="1" x14ac:dyDescent="0.25">
      <c r="A25" s="83" t="s">
        <v>196</v>
      </c>
      <c r="B25" s="85">
        <v>46.3</v>
      </c>
      <c r="C25" s="85">
        <v>1.3</v>
      </c>
      <c r="D25" s="85">
        <v>57.3</v>
      </c>
      <c r="E25" s="85">
        <v>76.400000000000006</v>
      </c>
      <c r="F25" s="85">
        <v>301.8</v>
      </c>
      <c r="G25" s="85">
        <v>140.5</v>
      </c>
      <c r="H25" s="85">
        <v>161</v>
      </c>
      <c r="I25" s="85">
        <v>5.3</v>
      </c>
      <c r="J25" s="85">
        <v>327.5</v>
      </c>
      <c r="K25" s="85">
        <v>2.5</v>
      </c>
    </row>
    <row r="26" spans="1:11" ht="20.100000000000001" customHeight="1" x14ac:dyDescent="0.25">
      <c r="A26" s="83" t="s">
        <v>197</v>
      </c>
      <c r="B26" s="85">
        <v>6.9</v>
      </c>
      <c r="C26" s="85">
        <v>4.9000000000000004</v>
      </c>
      <c r="D26" s="85">
        <v>-7.8</v>
      </c>
      <c r="E26" s="85">
        <v>1.7</v>
      </c>
      <c r="F26" s="85">
        <v>8.5</v>
      </c>
      <c r="G26" s="85">
        <v>11.7</v>
      </c>
      <c r="H26" s="85">
        <v>10.8</v>
      </c>
      <c r="I26" s="85">
        <v>3.6</v>
      </c>
      <c r="J26" s="85">
        <v>3</v>
      </c>
      <c r="K26" s="85">
        <v>10.7</v>
      </c>
    </row>
    <row r="27" spans="1:11" ht="20.100000000000001" customHeight="1" x14ac:dyDescent="0.25">
      <c r="A27" s="83" t="s">
        <v>198</v>
      </c>
      <c r="B27" s="85">
        <v>2051.4</v>
      </c>
      <c r="C27" s="85">
        <v>67.8</v>
      </c>
      <c r="D27" s="85">
        <v>982.7</v>
      </c>
      <c r="E27" s="85">
        <v>22.8</v>
      </c>
      <c r="F27" s="85">
        <v>1820.7</v>
      </c>
      <c r="G27" s="85">
        <v>472.3</v>
      </c>
      <c r="H27" s="85">
        <v>1459.9</v>
      </c>
      <c r="I27" s="85">
        <v>30.7</v>
      </c>
      <c r="J27" s="85">
        <v>2431.4</v>
      </c>
      <c r="K27" s="85">
        <v>16.600000000000001</v>
      </c>
    </row>
    <row r="28" spans="1:11" ht="20.100000000000001" customHeight="1" x14ac:dyDescent="0.25">
      <c r="A28" s="83" t="s">
        <v>199</v>
      </c>
      <c r="B28" s="85">
        <v>55.2</v>
      </c>
      <c r="C28" s="85">
        <v>1.5</v>
      </c>
      <c r="D28" s="85">
        <v>42.8</v>
      </c>
      <c r="E28" s="85">
        <v>1.8</v>
      </c>
      <c r="F28" s="85">
        <v>19.2</v>
      </c>
      <c r="G28" s="85">
        <v>5.0999999999999996</v>
      </c>
      <c r="H28" s="85">
        <v>16.5</v>
      </c>
      <c r="I28" s="85">
        <v>0.6</v>
      </c>
      <c r="J28" s="85">
        <v>37.700000000000003</v>
      </c>
      <c r="K28" s="85">
        <v>0.5</v>
      </c>
    </row>
    <row r="29" spans="1:11" ht="20.100000000000001" customHeight="1" x14ac:dyDescent="0.25">
      <c r="A29" s="83" t="s">
        <v>200</v>
      </c>
      <c r="B29" s="85">
        <v>560.6</v>
      </c>
      <c r="C29" s="85">
        <v>35</v>
      </c>
      <c r="D29" s="85">
        <v>116.2</v>
      </c>
      <c r="E29" s="85">
        <v>114.9</v>
      </c>
      <c r="F29" s="85">
        <v>25.9</v>
      </c>
      <c r="G29" s="85">
        <v>3.9</v>
      </c>
      <c r="H29" s="85">
        <v>31.7</v>
      </c>
      <c r="I29" s="85">
        <v>0.5</v>
      </c>
      <c r="J29" s="85">
        <v>93.2</v>
      </c>
      <c r="K29" s="85">
        <v>38.799999999999997</v>
      </c>
    </row>
    <row r="30" spans="1:11" ht="20.100000000000001" customHeight="1" x14ac:dyDescent="0.25">
      <c r="A30" s="83" t="s">
        <v>201</v>
      </c>
      <c r="B30" s="85">
        <v>67.099999999999994</v>
      </c>
      <c r="C30" s="85">
        <v>9.5</v>
      </c>
      <c r="D30" s="85">
        <v>46</v>
      </c>
      <c r="E30" s="85">
        <v>3.2</v>
      </c>
      <c r="F30" s="85">
        <v>41.5</v>
      </c>
      <c r="G30" s="85">
        <v>6.4</v>
      </c>
      <c r="H30" s="85">
        <v>63.7</v>
      </c>
      <c r="I30" s="85">
        <v>0</v>
      </c>
      <c r="J30" s="85">
        <v>46.4</v>
      </c>
      <c r="K30" s="85">
        <v>9</v>
      </c>
    </row>
    <row r="31" spans="1:11" ht="20.100000000000001" customHeight="1" x14ac:dyDescent="0.25">
      <c r="A31" s="83" t="s">
        <v>202</v>
      </c>
      <c r="B31" s="85">
        <v>0.4</v>
      </c>
      <c r="C31" s="85">
        <v>0</v>
      </c>
      <c r="D31" s="85">
        <v>0.2</v>
      </c>
      <c r="E31" s="85">
        <v>0</v>
      </c>
      <c r="F31" s="85">
        <v>0.3</v>
      </c>
      <c r="G31" s="85">
        <v>0.1</v>
      </c>
      <c r="H31" s="85">
        <v>0.3</v>
      </c>
      <c r="I31" s="85">
        <v>0</v>
      </c>
      <c r="J31" s="85">
        <v>0.4</v>
      </c>
      <c r="K31" s="85">
        <v>0</v>
      </c>
    </row>
    <row r="32" spans="1:11" ht="20.100000000000001" customHeight="1" x14ac:dyDescent="0.25">
      <c r="A32" s="83" t="s">
        <v>203</v>
      </c>
      <c r="B32" s="85">
        <v>38.200000000000003</v>
      </c>
      <c r="C32" s="85">
        <v>1.4</v>
      </c>
      <c r="D32" s="85">
        <v>18.399999999999999</v>
      </c>
      <c r="E32" s="85">
        <v>6.5</v>
      </c>
      <c r="F32" s="85">
        <v>9.4</v>
      </c>
      <c r="G32" s="85">
        <v>4.8</v>
      </c>
      <c r="H32" s="85">
        <v>11.4</v>
      </c>
      <c r="I32" s="85">
        <v>5.7</v>
      </c>
      <c r="J32" s="85">
        <v>11.9</v>
      </c>
      <c r="K32" s="85">
        <v>3.6</v>
      </c>
    </row>
    <row r="33" spans="1:11" ht="20.100000000000001" customHeight="1" x14ac:dyDescent="0.25">
      <c r="A33" s="83" t="s">
        <v>204</v>
      </c>
      <c r="B33" s="85">
        <v>8.8000000000000007</v>
      </c>
      <c r="C33" s="85">
        <v>1.4</v>
      </c>
      <c r="D33" s="85">
        <v>10.6</v>
      </c>
      <c r="E33" s="85">
        <v>6</v>
      </c>
      <c r="F33" s="85">
        <v>5.5</v>
      </c>
      <c r="G33" s="85">
        <v>1.3</v>
      </c>
      <c r="H33" s="85">
        <v>7.4</v>
      </c>
      <c r="I33" s="85">
        <v>0.5</v>
      </c>
      <c r="J33" s="85">
        <v>18.2</v>
      </c>
      <c r="K33" s="85">
        <v>1.5</v>
      </c>
    </row>
    <row r="34" spans="1:11" ht="20.100000000000001" customHeight="1" x14ac:dyDescent="0.25">
      <c r="A34" s="83" t="s">
        <v>205</v>
      </c>
      <c r="B34" s="85">
        <v>1.8</v>
      </c>
      <c r="C34" s="85">
        <v>0.7</v>
      </c>
      <c r="D34" s="85">
        <v>-0.3</v>
      </c>
      <c r="E34" s="85">
        <v>0.4</v>
      </c>
      <c r="F34" s="85">
        <v>-0.3</v>
      </c>
      <c r="G34" s="85">
        <v>0.3</v>
      </c>
      <c r="H34" s="85">
        <v>-0.4</v>
      </c>
      <c r="I34" s="85">
        <v>0.1</v>
      </c>
      <c r="J34" s="85">
        <v>-0.3</v>
      </c>
      <c r="K34" s="85">
        <v>0.3</v>
      </c>
    </row>
    <row r="35" spans="1:11" ht="20.100000000000001" customHeight="1" x14ac:dyDescent="0.25">
      <c r="A35" s="83" t="s">
        <v>206</v>
      </c>
      <c r="B35" s="85">
        <v>253.1</v>
      </c>
      <c r="C35" s="85">
        <v>10.8</v>
      </c>
      <c r="D35" s="85">
        <v>7.1</v>
      </c>
      <c r="E35" s="85">
        <v>4.5</v>
      </c>
      <c r="F35" s="85">
        <v>18</v>
      </c>
      <c r="G35" s="85">
        <v>21.2</v>
      </c>
      <c r="H35" s="85">
        <v>7.9</v>
      </c>
      <c r="I35" s="85">
        <v>1.8</v>
      </c>
      <c r="J35" s="85">
        <v>10.6</v>
      </c>
      <c r="K35" s="85">
        <v>9</v>
      </c>
    </row>
    <row r="36" spans="1:11" ht="20.100000000000001" customHeight="1" x14ac:dyDescent="0.25">
      <c r="A36" s="83" t="s">
        <v>207</v>
      </c>
      <c r="B36" s="85">
        <v>33.6</v>
      </c>
      <c r="C36" s="85">
        <v>3.5</v>
      </c>
      <c r="D36" s="85">
        <v>4</v>
      </c>
      <c r="E36" s="85">
        <v>2.2999999999999998</v>
      </c>
      <c r="F36" s="85">
        <v>9.4</v>
      </c>
      <c r="G36" s="85">
        <v>2.5</v>
      </c>
      <c r="H36" s="85">
        <v>1.6</v>
      </c>
      <c r="I36" s="85">
        <v>0.2</v>
      </c>
      <c r="J36" s="85">
        <v>13.9</v>
      </c>
      <c r="K36" s="85">
        <v>1.4</v>
      </c>
    </row>
    <row r="37" spans="1:11" ht="20.100000000000001" customHeight="1" x14ac:dyDescent="0.25">
      <c r="A37" s="83" t="s">
        <v>208</v>
      </c>
      <c r="B37" s="85">
        <v>22.9</v>
      </c>
      <c r="C37" s="85">
        <v>2.8</v>
      </c>
      <c r="D37" s="85">
        <v>5.6</v>
      </c>
      <c r="E37" s="85">
        <v>0.5</v>
      </c>
      <c r="F37" s="85">
        <v>13.8</v>
      </c>
      <c r="G37" s="85">
        <v>1.8</v>
      </c>
      <c r="H37" s="85">
        <v>32.9</v>
      </c>
      <c r="I37" s="85">
        <v>0.6</v>
      </c>
      <c r="J37" s="85">
        <v>13.6</v>
      </c>
      <c r="K37" s="85">
        <v>0.3</v>
      </c>
    </row>
    <row r="38" spans="1:11" ht="20.100000000000001" customHeight="1" x14ac:dyDescent="0.25">
      <c r="A38" s="83" t="s">
        <v>209</v>
      </c>
      <c r="B38" s="85">
        <v>521.1</v>
      </c>
      <c r="C38" s="85">
        <v>20.5</v>
      </c>
      <c r="D38" s="85">
        <v>103.8</v>
      </c>
      <c r="E38" s="85">
        <v>12.5</v>
      </c>
      <c r="F38" s="85">
        <v>300.60000000000002</v>
      </c>
      <c r="G38" s="85">
        <v>89.1</v>
      </c>
      <c r="H38" s="85">
        <v>217.7</v>
      </c>
      <c r="I38" s="85">
        <v>9.6999999999999993</v>
      </c>
      <c r="J38" s="85">
        <v>202.4</v>
      </c>
      <c r="K38" s="85">
        <v>6.4</v>
      </c>
    </row>
    <row r="39" spans="1:11" ht="20.100000000000001" customHeight="1" x14ac:dyDescent="0.25">
      <c r="A39" s="83" t="s">
        <v>210</v>
      </c>
      <c r="B39" s="85">
        <v>205.9</v>
      </c>
      <c r="C39" s="85">
        <v>5.8</v>
      </c>
      <c r="D39" s="85">
        <v>36.299999999999997</v>
      </c>
      <c r="E39" s="85">
        <v>1.8</v>
      </c>
      <c r="F39" s="85">
        <v>43.9</v>
      </c>
      <c r="G39" s="85">
        <v>16.2</v>
      </c>
      <c r="H39" s="85">
        <v>36.5</v>
      </c>
      <c r="I39" s="85">
        <v>0</v>
      </c>
      <c r="J39" s="85">
        <v>72.099999999999994</v>
      </c>
      <c r="K39" s="85">
        <v>3.2</v>
      </c>
    </row>
    <row r="40" spans="1:11" ht="20.100000000000001" customHeight="1" x14ac:dyDescent="0.25">
      <c r="A40" s="83" t="s">
        <v>211</v>
      </c>
      <c r="B40" s="85">
        <v>2.8</v>
      </c>
      <c r="C40" s="85">
        <v>0.1</v>
      </c>
      <c r="D40" s="85">
        <v>1.1000000000000001</v>
      </c>
      <c r="E40" s="85">
        <v>0</v>
      </c>
      <c r="F40" s="85">
        <v>0.9</v>
      </c>
      <c r="G40" s="85">
        <v>0.3</v>
      </c>
      <c r="H40" s="85">
        <v>0.7</v>
      </c>
      <c r="I40" s="85">
        <v>0</v>
      </c>
      <c r="J40" s="85">
        <v>1.5</v>
      </c>
      <c r="K40" s="85">
        <v>0.1</v>
      </c>
    </row>
    <row r="41" spans="1:11" ht="20.100000000000001" customHeight="1" x14ac:dyDescent="0.25">
      <c r="A41" s="83" t="s">
        <v>212</v>
      </c>
      <c r="B41" s="85">
        <v>2.5</v>
      </c>
      <c r="C41" s="85">
        <v>0</v>
      </c>
      <c r="D41" s="85">
        <v>1.4</v>
      </c>
      <c r="E41" s="85">
        <v>0.1</v>
      </c>
      <c r="F41" s="85">
        <v>0.8</v>
      </c>
      <c r="G41" s="85">
        <v>0.2</v>
      </c>
      <c r="H41" s="85">
        <v>0.7</v>
      </c>
      <c r="I41" s="85">
        <v>0</v>
      </c>
      <c r="J41" s="85">
        <v>1.5</v>
      </c>
      <c r="K41" s="85">
        <v>0.1</v>
      </c>
    </row>
    <row r="42" spans="1:11" ht="20.100000000000001" customHeight="1" x14ac:dyDescent="0.25">
      <c r="A42" s="83" t="s">
        <v>213</v>
      </c>
      <c r="B42" s="85">
        <v>9.3000000000000007</v>
      </c>
      <c r="C42" s="85">
        <v>4.7</v>
      </c>
      <c r="D42" s="85">
        <v>6.2</v>
      </c>
      <c r="E42" s="85">
        <v>0.2</v>
      </c>
      <c r="F42" s="85">
        <v>2.6</v>
      </c>
      <c r="G42" s="85">
        <v>0.9</v>
      </c>
      <c r="H42" s="85">
        <v>2.9</v>
      </c>
      <c r="I42" s="85">
        <v>3.7</v>
      </c>
      <c r="J42" s="85">
        <v>3.1</v>
      </c>
      <c r="K42" s="85">
        <v>0.6</v>
      </c>
    </row>
    <row r="43" spans="1:11" ht="20.100000000000001" customHeight="1" x14ac:dyDescent="0.25">
      <c r="A43" s="83" t="s">
        <v>214</v>
      </c>
      <c r="B43" s="85">
        <v>248.2</v>
      </c>
      <c r="C43" s="85">
        <v>71.2</v>
      </c>
      <c r="D43" s="85">
        <v>197.4</v>
      </c>
      <c r="E43" s="85">
        <v>85.7</v>
      </c>
      <c r="F43" s="85">
        <v>412.9</v>
      </c>
      <c r="G43" s="85">
        <v>486.6</v>
      </c>
      <c r="H43" s="85">
        <v>70.7</v>
      </c>
      <c r="I43" s="85">
        <v>27.6</v>
      </c>
      <c r="J43" s="85">
        <v>54.6</v>
      </c>
      <c r="K43" s="85">
        <v>11.6</v>
      </c>
    </row>
    <row r="44" spans="1:11" ht="20.100000000000001" customHeight="1" x14ac:dyDescent="0.25">
      <c r="A44" s="83" t="s">
        <v>215</v>
      </c>
      <c r="B44" s="85">
        <v>7.4</v>
      </c>
      <c r="C44" s="85">
        <v>1.3</v>
      </c>
      <c r="D44" s="85">
        <v>3.1</v>
      </c>
      <c r="E44" s="85">
        <v>0.3</v>
      </c>
      <c r="F44" s="85">
        <v>5.0999999999999996</v>
      </c>
      <c r="G44" s="85">
        <v>1.2</v>
      </c>
      <c r="H44" s="85">
        <v>7.1</v>
      </c>
      <c r="I44" s="85">
        <v>0.2</v>
      </c>
      <c r="J44" s="85">
        <v>4.7</v>
      </c>
      <c r="K44" s="85">
        <v>0</v>
      </c>
    </row>
    <row r="45" spans="1:11" ht="20.100000000000001" customHeight="1" x14ac:dyDescent="0.25">
      <c r="A45" s="83" t="s">
        <v>216</v>
      </c>
      <c r="B45" s="85">
        <v>759.4</v>
      </c>
      <c r="C45" s="85">
        <v>411.9</v>
      </c>
      <c r="D45" s="85">
        <v>240</v>
      </c>
      <c r="E45" s="85">
        <v>113</v>
      </c>
      <c r="F45" s="85">
        <v>260.7</v>
      </c>
      <c r="G45" s="85">
        <v>25.5</v>
      </c>
      <c r="H45" s="85">
        <v>384.6</v>
      </c>
      <c r="I45" s="85">
        <v>181.7</v>
      </c>
      <c r="J45" s="85">
        <v>1899</v>
      </c>
      <c r="K45" s="85">
        <v>18.5</v>
      </c>
    </row>
    <row r="46" spans="1:11" ht="20.100000000000001" customHeight="1" x14ac:dyDescent="0.25">
      <c r="A46" s="83" t="s">
        <v>217</v>
      </c>
      <c r="B46" s="85">
        <v>72.599999999999994</v>
      </c>
      <c r="C46" s="85">
        <v>2.6</v>
      </c>
      <c r="D46" s="85">
        <v>1.8</v>
      </c>
      <c r="E46" s="85">
        <v>2.6</v>
      </c>
      <c r="F46" s="85">
        <v>12.8</v>
      </c>
      <c r="G46" s="85">
        <v>1.7</v>
      </c>
      <c r="H46" s="85">
        <v>4.7</v>
      </c>
      <c r="I46" s="85">
        <v>0.8</v>
      </c>
      <c r="J46" s="85">
        <v>8.5</v>
      </c>
      <c r="K46" s="85">
        <v>1.6</v>
      </c>
    </row>
    <row r="47" spans="1:11" ht="20.100000000000001" customHeight="1" x14ac:dyDescent="0.25">
      <c r="A47" s="84" t="s">
        <v>218</v>
      </c>
      <c r="B47" s="85">
        <v>62.7</v>
      </c>
      <c r="C47" s="85">
        <v>2.5</v>
      </c>
      <c r="D47" s="85">
        <v>28.1</v>
      </c>
      <c r="E47" s="85">
        <v>1.4</v>
      </c>
      <c r="F47" s="85">
        <v>24.4</v>
      </c>
      <c r="G47" s="85">
        <v>6</v>
      </c>
      <c r="H47" s="85">
        <v>32.9</v>
      </c>
      <c r="I47" s="85">
        <v>0</v>
      </c>
      <c r="J47" s="85">
        <v>19.5</v>
      </c>
      <c r="K47" s="85">
        <v>0.1</v>
      </c>
    </row>
  </sheetData>
  <sheetProtection algorithmName="SHA-512" hashValue="2CqO9ChrZTWO+Bvn09n1tMsVY+A7rl0mHCcho1jAwGiEwUAq4gVmcYP9mKYE3Jpepoh6fMsjZXVZUdGbuQ7Wig==" saltValue="ksxeeQ0TyI3YGctTqyyBvQ==" spinCount="100000" sheet="1" objects="1" scenarios="1" selectLockedCells="1" selectUnlockedCells="1"/>
  <mergeCells count="2">
    <mergeCell ref="A1:A2"/>
    <mergeCell ref="B1:K1"/>
  </mergeCells>
  <pageMargins left="0.7" right="0.7" top="0.78740157499999996" bottom="0.78740157499999996" header="0.3" footer="0.3"/>
  <ignoredErrors>
    <ignoredError sqref="B2 D2 F2 H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484CF-C06D-4C52-A9D2-90CC34C5ABE8}">
  <sheetPr>
    <tabColor rgb="FF7326A3"/>
  </sheetPr>
  <dimension ref="A1:AC47"/>
  <sheetViews>
    <sheetView zoomScaleNormal="100" workbookViewId="0">
      <pane xSplit="1" ySplit="2" topLeftCell="B3" activePane="bottomRight" state="frozen"/>
      <selection pane="topRight" activeCell="B1" sqref="B1"/>
      <selection pane="bottomLeft" activeCell="A3" sqref="A3"/>
      <selection pane="bottomRight" activeCell="M22" sqref="M22"/>
    </sheetView>
  </sheetViews>
  <sheetFormatPr defaultColWidth="14.7109375" defaultRowHeight="20.100000000000001" customHeight="1" x14ac:dyDescent="0.25"/>
  <cols>
    <col min="1" max="29" width="14.7109375" style="78"/>
    <col min="30" max="16384" width="14.7109375" style="15"/>
  </cols>
  <sheetData>
    <row r="1" spans="1:11" ht="20.100000000000001" customHeight="1" x14ac:dyDescent="0.25">
      <c r="A1" s="218"/>
      <c r="B1" s="220" t="s">
        <v>224</v>
      </c>
      <c r="C1" s="220"/>
      <c r="D1" s="220"/>
      <c r="E1" s="220"/>
      <c r="F1" s="220"/>
      <c r="G1" s="220"/>
      <c r="H1" s="220"/>
      <c r="I1" s="220"/>
      <c r="J1" s="220"/>
      <c r="K1" s="221"/>
    </row>
    <row r="2" spans="1:11" s="78" customFormat="1" ht="20.100000000000001" customHeight="1" x14ac:dyDescent="0.25">
      <c r="A2" s="219"/>
      <c r="B2" s="73" t="s">
        <v>123</v>
      </c>
      <c r="C2" s="73" t="s">
        <v>173</v>
      </c>
      <c r="D2" s="73" t="s">
        <v>124</v>
      </c>
      <c r="E2" s="73" t="s">
        <v>173</v>
      </c>
      <c r="F2" s="73" t="s">
        <v>128</v>
      </c>
      <c r="G2" s="73" t="s">
        <v>173</v>
      </c>
      <c r="H2" s="73" t="s">
        <v>129</v>
      </c>
      <c r="I2" s="73" t="s">
        <v>173</v>
      </c>
      <c r="J2" s="73" t="s">
        <v>140</v>
      </c>
      <c r="K2" s="80" t="s">
        <v>173</v>
      </c>
    </row>
    <row r="3" spans="1:11" ht="20.100000000000001" customHeight="1" x14ac:dyDescent="0.25">
      <c r="A3" s="79" t="s">
        <v>174</v>
      </c>
      <c r="B3" s="89">
        <v>28.85</v>
      </c>
      <c r="C3" s="89">
        <v>4.4000000000000004</v>
      </c>
      <c r="D3" s="89">
        <v>63</v>
      </c>
      <c r="E3" s="89">
        <v>32.700000000000003</v>
      </c>
      <c r="F3" s="89">
        <v>90.9</v>
      </c>
      <c r="G3" s="89">
        <v>70</v>
      </c>
      <c r="H3" s="89">
        <v>87</v>
      </c>
      <c r="I3" s="89">
        <v>2</v>
      </c>
      <c r="J3" s="89">
        <v>61.8</v>
      </c>
      <c r="K3" s="89">
        <v>2.7</v>
      </c>
    </row>
    <row r="4" spans="1:11" ht="20.100000000000001" customHeight="1" x14ac:dyDescent="0.25">
      <c r="A4" s="79" t="s">
        <v>175</v>
      </c>
      <c r="B4" s="99">
        <v>0.89</v>
      </c>
      <c r="C4" s="99">
        <v>0.1</v>
      </c>
      <c r="D4" s="99">
        <v>1</v>
      </c>
      <c r="E4" s="99">
        <v>0.4</v>
      </c>
      <c r="F4" s="99">
        <v>1.9</v>
      </c>
      <c r="G4" s="99">
        <v>2</v>
      </c>
      <c r="H4" s="99">
        <v>2.1</v>
      </c>
      <c r="I4" s="99">
        <v>0.2</v>
      </c>
      <c r="J4" s="99">
        <v>2</v>
      </c>
      <c r="K4" s="99">
        <v>0.4</v>
      </c>
    </row>
    <row r="5" spans="1:11" ht="20.100000000000001" customHeight="1" x14ac:dyDescent="0.25">
      <c r="A5" s="79" t="s">
        <v>176</v>
      </c>
      <c r="B5" s="85">
        <v>1964.68</v>
      </c>
      <c r="C5" s="85">
        <v>239.3</v>
      </c>
      <c r="D5" s="85">
        <v>1846.9</v>
      </c>
      <c r="E5" s="85">
        <v>278.3</v>
      </c>
      <c r="F5" s="85">
        <v>1314.9</v>
      </c>
      <c r="G5" s="85">
        <v>139</v>
      </c>
      <c r="H5" s="85">
        <v>2197.9</v>
      </c>
      <c r="I5" s="85">
        <v>64.5</v>
      </c>
      <c r="J5" s="85">
        <v>2156.5</v>
      </c>
      <c r="K5" s="85">
        <v>216.9</v>
      </c>
    </row>
    <row r="6" spans="1:11" ht="20.100000000000001" customHeight="1" x14ac:dyDescent="0.25">
      <c r="A6" s="79" t="s">
        <v>177</v>
      </c>
      <c r="B6" s="85">
        <v>15612.87</v>
      </c>
      <c r="C6" s="85">
        <v>725.5</v>
      </c>
      <c r="D6" s="85">
        <v>15462.6</v>
      </c>
      <c r="E6" s="85">
        <v>10208.6</v>
      </c>
      <c r="F6" s="85">
        <v>22421.1</v>
      </c>
      <c r="G6" s="85">
        <v>1714</v>
      </c>
      <c r="H6" s="85">
        <v>11412.9</v>
      </c>
      <c r="I6" s="85">
        <v>7635.4</v>
      </c>
      <c r="J6" s="85">
        <v>19734</v>
      </c>
      <c r="K6" s="85">
        <v>1664.8</v>
      </c>
    </row>
    <row r="7" spans="1:11" ht="20.100000000000001" customHeight="1" x14ac:dyDescent="0.25">
      <c r="A7" s="79" t="s">
        <v>178</v>
      </c>
      <c r="B7" s="85">
        <v>104258.23</v>
      </c>
      <c r="C7" s="85">
        <v>11977</v>
      </c>
      <c r="D7" s="85">
        <v>71548.7</v>
      </c>
      <c r="E7" s="85">
        <v>21180.7</v>
      </c>
      <c r="F7" s="85">
        <v>162838.5</v>
      </c>
      <c r="G7" s="85">
        <v>12432</v>
      </c>
      <c r="H7" s="85">
        <v>42661.7</v>
      </c>
      <c r="I7" s="85">
        <v>9446.7000000000007</v>
      </c>
      <c r="J7" s="85">
        <v>117365.7</v>
      </c>
      <c r="K7" s="85">
        <v>839</v>
      </c>
    </row>
    <row r="8" spans="1:11" ht="20.100000000000001" customHeight="1" x14ac:dyDescent="0.25">
      <c r="A8" s="79" t="s">
        <v>179</v>
      </c>
      <c r="B8" s="85">
        <v>10837.06</v>
      </c>
      <c r="C8" s="85">
        <v>941.3</v>
      </c>
      <c r="D8" s="85">
        <v>7406.2</v>
      </c>
      <c r="E8" s="85">
        <v>1342.73</v>
      </c>
      <c r="F8" s="85">
        <v>8601</v>
      </c>
      <c r="G8" s="85">
        <v>158</v>
      </c>
      <c r="H8" s="85">
        <v>12632.4</v>
      </c>
      <c r="I8" s="85">
        <v>1331.1</v>
      </c>
      <c r="J8" s="85">
        <v>18023.099999999999</v>
      </c>
      <c r="K8" s="85">
        <v>410.9</v>
      </c>
    </row>
    <row r="9" spans="1:11" ht="20.100000000000001" customHeight="1" x14ac:dyDescent="0.25">
      <c r="A9" s="79" t="s">
        <v>180</v>
      </c>
      <c r="B9" s="85">
        <v>10422.27</v>
      </c>
      <c r="C9" s="85">
        <v>1250.7</v>
      </c>
      <c r="D9" s="85">
        <v>8076.6</v>
      </c>
      <c r="E9" s="85">
        <v>538.1</v>
      </c>
      <c r="F9" s="85">
        <v>9673.4</v>
      </c>
      <c r="G9" s="85">
        <v>3682</v>
      </c>
      <c r="H9" s="85">
        <v>7991</v>
      </c>
      <c r="I9" s="85">
        <v>1440.7</v>
      </c>
      <c r="J9" s="85">
        <v>12575</v>
      </c>
      <c r="K9" s="85">
        <v>100.7</v>
      </c>
    </row>
    <row r="10" spans="1:11" ht="20.100000000000001" customHeight="1" x14ac:dyDescent="0.25">
      <c r="A10" s="79" t="s">
        <v>181</v>
      </c>
      <c r="B10" s="85">
        <v>2032.2</v>
      </c>
      <c r="C10" s="85">
        <v>186.9</v>
      </c>
      <c r="D10" s="85">
        <v>1918.9</v>
      </c>
      <c r="E10" s="85">
        <v>206</v>
      </c>
      <c r="F10" s="85">
        <v>1777.6</v>
      </c>
      <c r="G10" s="85">
        <v>868</v>
      </c>
      <c r="H10" s="85">
        <v>2362</v>
      </c>
      <c r="I10" s="85">
        <v>2.4</v>
      </c>
      <c r="J10" s="85">
        <v>2308.9</v>
      </c>
      <c r="K10" s="85">
        <v>100.8</v>
      </c>
    </row>
    <row r="11" spans="1:11" ht="20.100000000000001" customHeight="1" x14ac:dyDescent="0.25">
      <c r="A11" s="79" t="s">
        <v>182</v>
      </c>
      <c r="B11" s="85">
        <v>125075.79</v>
      </c>
      <c r="C11" s="85">
        <v>6326.1</v>
      </c>
      <c r="D11" s="85">
        <v>140588.1</v>
      </c>
      <c r="E11" s="85">
        <v>29908.1</v>
      </c>
      <c r="F11" s="85">
        <v>173746.5</v>
      </c>
      <c r="G11" s="85">
        <v>6627</v>
      </c>
      <c r="H11" s="85">
        <v>40949.599999999999</v>
      </c>
      <c r="I11" s="85">
        <v>28151</v>
      </c>
      <c r="J11" s="85">
        <v>177521.7</v>
      </c>
      <c r="K11" s="85">
        <v>14952.5</v>
      </c>
    </row>
    <row r="12" spans="1:11" ht="20.100000000000001" customHeight="1" x14ac:dyDescent="0.25">
      <c r="A12" s="79" t="s">
        <v>183</v>
      </c>
      <c r="B12" s="85">
        <v>178.78</v>
      </c>
      <c r="C12" s="85">
        <v>47.5</v>
      </c>
      <c r="D12" s="85">
        <v>141.6</v>
      </c>
      <c r="E12" s="85">
        <v>8.5</v>
      </c>
      <c r="F12" s="85">
        <v>327.9</v>
      </c>
      <c r="G12" s="85">
        <v>254</v>
      </c>
      <c r="H12" s="85">
        <v>119.6</v>
      </c>
      <c r="I12" s="85">
        <v>7</v>
      </c>
      <c r="J12" s="85">
        <v>196.1</v>
      </c>
      <c r="K12" s="85">
        <v>5.6</v>
      </c>
    </row>
    <row r="13" spans="1:11" ht="20.100000000000001" customHeight="1" x14ac:dyDescent="0.25">
      <c r="A13" s="79" t="s">
        <v>184</v>
      </c>
      <c r="B13" s="85">
        <v>109.85</v>
      </c>
      <c r="C13" s="85">
        <v>18.7</v>
      </c>
      <c r="D13" s="85">
        <v>401.9</v>
      </c>
      <c r="E13" s="85">
        <v>391.4</v>
      </c>
      <c r="F13" s="85">
        <v>469.8</v>
      </c>
      <c r="G13" s="85">
        <v>576</v>
      </c>
      <c r="H13" s="85">
        <v>406.3</v>
      </c>
      <c r="I13" s="85">
        <v>137.1</v>
      </c>
      <c r="J13" s="85">
        <v>132.80000000000001</v>
      </c>
      <c r="K13" s="85">
        <v>5.8</v>
      </c>
    </row>
    <row r="14" spans="1:11" ht="20.100000000000001" customHeight="1" x14ac:dyDescent="0.25">
      <c r="A14" s="79" t="s">
        <v>185</v>
      </c>
      <c r="B14" s="85">
        <v>2225.46</v>
      </c>
      <c r="C14" s="85">
        <v>552.29999999999995</v>
      </c>
      <c r="D14" s="85">
        <v>1935.6</v>
      </c>
      <c r="E14" s="85">
        <v>58.7</v>
      </c>
      <c r="F14" s="85">
        <v>4643.5</v>
      </c>
      <c r="G14" s="85">
        <v>3488</v>
      </c>
      <c r="H14" s="85">
        <v>1558</v>
      </c>
      <c r="I14" s="85">
        <v>234.5</v>
      </c>
      <c r="J14" s="85">
        <v>3004.1</v>
      </c>
      <c r="K14" s="85">
        <v>81.7</v>
      </c>
    </row>
    <row r="15" spans="1:11" ht="20.100000000000001" customHeight="1" x14ac:dyDescent="0.25">
      <c r="A15" s="79" t="s">
        <v>186</v>
      </c>
      <c r="B15" s="85">
        <v>3.31</v>
      </c>
      <c r="C15" s="85">
        <v>1.4</v>
      </c>
      <c r="D15" s="85">
        <v>23.4</v>
      </c>
      <c r="E15" s="85">
        <v>19.600000000000001</v>
      </c>
      <c r="F15" s="85">
        <v>98.7</v>
      </c>
      <c r="G15" s="85">
        <v>7</v>
      </c>
      <c r="H15" s="85">
        <v>53.4</v>
      </c>
      <c r="I15" s="85">
        <v>11.4</v>
      </c>
      <c r="J15" s="85">
        <v>78</v>
      </c>
      <c r="K15" s="85">
        <v>6.7</v>
      </c>
    </row>
    <row r="16" spans="1:11" ht="20.100000000000001" customHeight="1" x14ac:dyDescent="0.25">
      <c r="A16" s="79" t="s">
        <v>187</v>
      </c>
      <c r="B16" s="85">
        <v>14.27</v>
      </c>
      <c r="C16" s="85">
        <v>20.5</v>
      </c>
      <c r="D16" s="85">
        <v>129.30000000000001</v>
      </c>
      <c r="E16" s="85">
        <v>76.099999999999994</v>
      </c>
      <c r="F16" s="85">
        <v>260.3</v>
      </c>
      <c r="G16" s="85">
        <v>138</v>
      </c>
      <c r="H16" s="85">
        <v>236.2</v>
      </c>
      <c r="I16" s="85">
        <v>35.799999999999997</v>
      </c>
      <c r="J16" s="85">
        <v>307</v>
      </c>
      <c r="K16" s="85">
        <v>40.4</v>
      </c>
    </row>
    <row r="17" spans="1:11" ht="20.100000000000001" customHeight="1" x14ac:dyDescent="0.25">
      <c r="A17" s="79" t="s">
        <v>188</v>
      </c>
      <c r="B17" s="85">
        <v>4130.1899999999996</v>
      </c>
      <c r="C17" s="85">
        <v>1295.4000000000001</v>
      </c>
      <c r="D17" s="85">
        <v>3196.1</v>
      </c>
      <c r="E17" s="85">
        <v>267</v>
      </c>
      <c r="F17" s="85">
        <v>5323.8</v>
      </c>
      <c r="G17" s="85">
        <v>2285</v>
      </c>
      <c r="H17" s="85">
        <v>881.2</v>
      </c>
      <c r="I17" s="85">
        <v>199.9</v>
      </c>
      <c r="J17" s="85">
        <v>4696.7</v>
      </c>
      <c r="K17" s="85">
        <v>78.8</v>
      </c>
    </row>
    <row r="18" spans="1:11" ht="20.100000000000001" customHeight="1" x14ac:dyDescent="0.25">
      <c r="A18" s="79" t="s">
        <v>189</v>
      </c>
      <c r="B18" s="85">
        <v>14910</v>
      </c>
      <c r="C18" s="85">
        <v>551.9</v>
      </c>
      <c r="D18" s="85">
        <v>11727.6</v>
      </c>
      <c r="E18" s="85">
        <v>3076.9</v>
      </c>
      <c r="F18" s="85">
        <v>29069</v>
      </c>
      <c r="G18" s="85">
        <v>10426</v>
      </c>
      <c r="H18" s="85">
        <v>20237.7</v>
      </c>
      <c r="I18" s="85">
        <v>2836.9</v>
      </c>
      <c r="J18" s="85">
        <v>29681</v>
      </c>
      <c r="K18" s="85">
        <v>1647.3</v>
      </c>
    </row>
    <row r="19" spans="1:11" ht="20.100000000000001" customHeight="1" x14ac:dyDescent="0.25">
      <c r="A19" s="79" t="s">
        <v>190</v>
      </c>
      <c r="B19" s="85">
        <v>38.83</v>
      </c>
      <c r="C19" s="85">
        <v>3.4</v>
      </c>
      <c r="D19" s="85">
        <v>36</v>
      </c>
      <c r="E19" s="85">
        <v>18.2</v>
      </c>
      <c r="F19" s="85">
        <v>61.7</v>
      </c>
      <c r="G19" s="85">
        <v>31</v>
      </c>
      <c r="H19" s="85">
        <v>26</v>
      </c>
      <c r="I19" s="85">
        <v>1.2</v>
      </c>
      <c r="J19" s="85">
        <v>53.7</v>
      </c>
      <c r="K19" s="85">
        <v>1</v>
      </c>
    </row>
    <row r="20" spans="1:11" ht="20.100000000000001" customHeight="1" x14ac:dyDescent="0.25">
      <c r="A20" s="79" t="s">
        <v>191</v>
      </c>
      <c r="B20" s="85">
        <v>160.12</v>
      </c>
      <c r="C20" s="85">
        <v>24</v>
      </c>
      <c r="D20" s="85">
        <v>5019</v>
      </c>
      <c r="E20" s="85">
        <v>1410.8</v>
      </c>
      <c r="F20" s="85">
        <v>1668.4</v>
      </c>
      <c r="G20" s="85">
        <v>2098</v>
      </c>
      <c r="H20" s="85">
        <v>6451.2</v>
      </c>
      <c r="I20" s="85">
        <v>1017.8</v>
      </c>
      <c r="J20" s="85">
        <v>5720.1</v>
      </c>
      <c r="K20" s="85">
        <v>432.6</v>
      </c>
    </row>
    <row r="21" spans="1:11" ht="20.100000000000001" customHeight="1" x14ac:dyDescent="0.25">
      <c r="A21" s="79" t="s">
        <v>192</v>
      </c>
      <c r="B21" s="85">
        <v>1836.82</v>
      </c>
      <c r="C21" s="85">
        <v>93</v>
      </c>
      <c r="D21" s="85">
        <v>26971.5</v>
      </c>
      <c r="E21" s="85">
        <v>2351.3000000000002</v>
      </c>
      <c r="F21" s="85">
        <v>2122</v>
      </c>
      <c r="G21" s="85">
        <v>630</v>
      </c>
      <c r="H21" s="85">
        <v>1216.3</v>
      </c>
      <c r="I21" s="85">
        <v>366.2</v>
      </c>
      <c r="J21" s="85">
        <v>26211</v>
      </c>
      <c r="K21" s="85">
        <v>2860.5</v>
      </c>
    </row>
    <row r="22" spans="1:11" ht="20.100000000000001" customHeight="1" x14ac:dyDescent="0.25">
      <c r="A22" s="79" t="s">
        <v>193</v>
      </c>
      <c r="B22" s="85">
        <v>1656.66</v>
      </c>
      <c r="C22" s="85">
        <v>99.8</v>
      </c>
      <c r="D22" s="85">
        <v>2503.4</v>
      </c>
      <c r="E22" s="85">
        <v>13.5</v>
      </c>
      <c r="F22" s="85">
        <v>2243.5</v>
      </c>
      <c r="G22" s="85">
        <v>1491</v>
      </c>
      <c r="H22" s="85">
        <v>886.8</v>
      </c>
      <c r="I22" s="85">
        <v>225.8</v>
      </c>
      <c r="J22" s="85">
        <v>3407.9</v>
      </c>
      <c r="K22" s="85">
        <v>2114.1999999999998</v>
      </c>
    </row>
    <row r="23" spans="1:11" ht="20.100000000000001" customHeight="1" x14ac:dyDescent="0.25">
      <c r="A23" s="79" t="s">
        <v>194</v>
      </c>
      <c r="B23" s="85">
        <v>6.41</v>
      </c>
      <c r="C23" s="85">
        <v>0.5</v>
      </c>
      <c r="D23" s="85">
        <v>7.1</v>
      </c>
      <c r="E23" s="85">
        <v>3.2</v>
      </c>
      <c r="F23" s="85">
        <v>13.8</v>
      </c>
      <c r="G23" s="85">
        <v>12</v>
      </c>
      <c r="H23" s="85">
        <v>24.3</v>
      </c>
      <c r="I23" s="85">
        <v>6</v>
      </c>
      <c r="J23" s="85">
        <v>10.7</v>
      </c>
      <c r="K23" s="85">
        <v>0.3</v>
      </c>
    </row>
    <row r="24" spans="1:11" ht="20.100000000000001" customHeight="1" x14ac:dyDescent="0.25">
      <c r="A24" s="79" t="s">
        <v>195</v>
      </c>
      <c r="B24" s="85">
        <v>13.37</v>
      </c>
      <c r="C24" s="85">
        <v>2.2999999999999998</v>
      </c>
      <c r="D24" s="85">
        <v>13.5</v>
      </c>
      <c r="E24" s="85">
        <v>9</v>
      </c>
      <c r="F24" s="85">
        <v>19.7</v>
      </c>
      <c r="G24" s="85">
        <v>13</v>
      </c>
      <c r="H24" s="85">
        <v>26.5</v>
      </c>
      <c r="I24" s="85">
        <v>0.5</v>
      </c>
      <c r="J24" s="85">
        <v>15.1</v>
      </c>
      <c r="K24" s="85">
        <v>0.8</v>
      </c>
    </row>
    <row r="25" spans="1:11" ht="20.100000000000001" customHeight="1" x14ac:dyDescent="0.25">
      <c r="A25" s="79" t="s">
        <v>196</v>
      </c>
      <c r="B25" s="85">
        <v>177.4</v>
      </c>
      <c r="C25" s="85">
        <v>250.7</v>
      </c>
      <c r="D25" s="85">
        <v>187.6</v>
      </c>
      <c r="E25" s="85">
        <v>36</v>
      </c>
      <c r="F25" s="85">
        <v>408.8</v>
      </c>
      <c r="G25" s="85">
        <v>460</v>
      </c>
      <c r="H25" s="85">
        <v>39.4</v>
      </c>
      <c r="I25" s="85">
        <v>6.4</v>
      </c>
      <c r="J25" s="85">
        <v>117</v>
      </c>
      <c r="K25" s="85">
        <v>15.4</v>
      </c>
    </row>
    <row r="26" spans="1:11" ht="20.100000000000001" customHeight="1" x14ac:dyDescent="0.25">
      <c r="A26" s="79" t="s">
        <v>197</v>
      </c>
      <c r="B26" s="85">
        <v>55.93</v>
      </c>
      <c r="C26" s="85">
        <v>1</v>
      </c>
      <c r="D26" s="85">
        <v>175</v>
      </c>
      <c r="E26" s="85">
        <v>23.7</v>
      </c>
      <c r="F26" s="85">
        <v>339.1</v>
      </c>
      <c r="G26" s="85">
        <v>309</v>
      </c>
      <c r="H26" s="85">
        <v>145.9</v>
      </c>
      <c r="I26" s="85">
        <v>17.8</v>
      </c>
      <c r="J26" s="85">
        <v>340.1</v>
      </c>
      <c r="K26" s="85">
        <v>47.1</v>
      </c>
    </row>
    <row r="27" spans="1:11" ht="20.100000000000001" customHeight="1" x14ac:dyDescent="0.25">
      <c r="A27" s="79" t="s">
        <v>198</v>
      </c>
      <c r="B27" s="85">
        <v>1154.3699999999999</v>
      </c>
      <c r="C27" s="85">
        <v>273.39999999999998</v>
      </c>
      <c r="D27" s="85">
        <v>2600.9</v>
      </c>
      <c r="E27" s="85">
        <v>2239</v>
      </c>
      <c r="F27" s="85">
        <v>3916.2</v>
      </c>
      <c r="G27" s="85">
        <v>3816</v>
      </c>
      <c r="H27" s="85">
        <v>3592.4</v>
      </c>
      <c r="I27" s="85">
        <v>586.70000000000005</v>
      </c>
      <c r="J27" s="85">
        <v>1235.9000000000001</v>
      </c>
      <c r="K27" s="85">
        <v>95.6</v>
      </c>
    </row>
    <row r="28" spans="1:11" ht="20.100000000000001" customHeight="1" x14ac:dyDescent="0.25">
      <c r="A28" s="79" t="s">
        <v>199</v>
      </c>
      <c r="B28" s="85">
        <v>13.88</v>
      </c>
      <c r="C28" s="85">
        <v>3</v>
      </c>
      <c r="D28" s="85">
        <v>205.7</v>
      </c>
      <c r="E28" s="85">
        <v>235</v>
      </c>
      <c r="F28" s="85">
        <v>263.39999999999998</v>
      </c>
      <c r="G28" s="85">
        <v>355</v>
      </c>
      <c r="H28" s="85">
        <v>280.5</v>
      </c>
      <c r="I28" s="85">
        <v>63</v>
      </c>
      <c r="J28" s="85">
        <v>17.7</v>
      </c>
      <c r="K28" s="85">
        <v>0.4</v>
      </c>
    </row>
    <row r="29" spans="1:11" ht="20.100000000000001" customHeight="1" x14ac:dyDescent="0.25">
      <c r="A29" s="79" t="s">
        <v>200</v>
      </c>
      <c r="B29" s="85">
        <v>41.59</v>
      </c>
      <c r="C29" s="85">
        <v>16.3</v>
      </c>
      <c r="D29" s="85">
        <v>53.8</v>
      </c>
      <c r="E29" s="85">
        <v>18.3</v>
      </c>
      <c r="F29" s="85">
        <v>103</v>
      </c>
      <c r="G29" s="85">
        <v>119</v>
      </c>
      <c r="H29" s="85">
        <v>169.9</v>
      </c>
      <c r="I29" s="85">
        <v>41.7</v>
      </c>
      <c r="J29" s="85">
        <v>71</v>
      </c>
      <c r="K29" s="85">
        <v>2.7</v>
      </c>
    </row>
    <row r="30" spans="1:11" ht="20.100000000000001" customHeight="1" x14ac:dyDescent="0.25">
      <c r="A30" s="79" t="s">
        <v>201</v>
      </c>
      <c r="B30" s="85">
        <v>29.38</v>
      </c>
      <c r="C30" s="85">
        <v>1.5</v>
      </c>
      <c r="D30" s="85">
        <v>33.9</v>
      </c>
      <c r="E30" s="85">
        <v>5.3</v>
      </c>
      <c r="F30" s="85">
        <v>31.2</v>
      </c>
      <c r="G30" s="85">
        <v>0</v>
      </c>
      <c r="H30" s="85">
        <v>12.9</v>
      </c>
      <c r="I30" s="85">
        <v>2.9</v>
      </c>
      <c r="J30" s="85">
        <v>40</v>
      </c>
      <c r="K30" s="85">
        <v>3.2</v>
      </c>
    </row>
    <row r="31" spans="1:11" ht="20.100000000000001" customHeight="1" x14ac:dyDescent="0.25">
      <c r="A31" s="79" t="s">
        <v>202</v>
      </c>
      <c r="B31" s="85">
        <v>0.31</v>
      </c>
      <c r="C31" s="85">
        <v>0.1</v>
      </c>
      <c r="D31" s="85">
        <v>1</v>
      </c>
      <c r="E31" s="85">
        <v>0.1</v>
      </c>
      <c r="F31" s="85">
        <v>1</v>
      </c>
      <c r="G31" s="85">
        <v>1</v>
      </c>
      <c r="H31" s="85">
        <v>0.9</v>
      </c>
      <c r="I31" s="85">
        <v>0.2</v>
      </c>
      <c r="J31" s="85">
        <v>0.7</v>
      </c>
      <c r="K31" s="85">
        <v>0.4</v>
      </c>
    </row>
    <row r="32" spans="1:11" ht="20.100000000000001" customHeight="1" x14ac:dyDescent="0.25">
      <c r="A32" s="79" t="s">
        <v>203</v>
      </c>
      <c r="B32" s="85">
        <v>9.08</v>
      </c>
      <c r="C32" s="85">
        <v>4.5999999999999996</v>
      </c>
      <c r="D32" s="85">
        <v>6.1</v>
      </c>
      <c r="E32" s="85">
        <v>1.2</v>
      </c>
      <c r="F32" s="85">
        <v>9.1999999999999993</v>
      </c>
      <c r="G32" s="85">
        <v>10</v>
      </c>
      <c r="H32" s="85">
        <v>10.7</v>
      </c>
      <c r="I32" s="85">
        <v>2.4</v>
      </c>
      <c r="J32" s="85">
        <v>10.7</v>
      </c>
      <c r="K32" s="85">
        <v>2.7</v>
      </c>
    </row>
    <row r="33" spans="1:11" ht="20.100000000000001" customHeight="1" x14ac:dyDescent="0.25">
      <c r="A33" s="79" t="s">
        <v>204</v>
      </c>
      <c r="B33" s="85">
        <v>11.32</v>
      </c>
      <c r="C33" s="85">
        <v>3.4</v>
      </c>
      <c r="D33" s="85">
        <v>8.6999999999999993</v>
      </c>
      <c r="E33" s="85">
        <v>2.7</v>
      </c>
      <c r="F33" s="85">
        <v>8.6</v>
      </c>
      <c r="G33" s="85">
        <v>6</v>
      </c>
      <c r="H33" s="85">
        <v>15.9</v>
      </c>
      <c r="I33" s="85">
        <v>9.4</v>
      </c>
      <c r="J33" s="85">
        <v>12.6</v>
      </c>
      <c r="K33" s="85">
        <v>4.5999999999999996</v>
      </c>
    </row>
    <row r="34" spans="1:11" ht="20.100000000000001" customHeight="1" x14ac:dyDescent="0.25">
      <c r="A34" s="79" t="s">
        <v>205</v>
      </c>
      <c r="B34" s="85">
        <v>-0.16</v>
      </c>
      <c r="C34" s="85">
        <v>0.3</v>
      </c>
      <c r="D34" s="85">
        <v>-0.4</v>
      </c>
      <c r="E34" s="85">
        <v>0.1</v>
      </c>
      <c r="F34" s="85">
        <v>-0.3</v>
      </c>
      <c r="G34" s="85">
        <v>0</v>
      </c>
      <c r="H34" s="85">
        <v>0</v>
      </c>
      <c r="I34" s="85">
        <v>0.1</v>
      </c>
      <c r="J34" s="85">
        <v>-0.4</v>
      </c>
      <c r="K34" s="85">
        <v>0.1</v>
      </c>
    </row>
    <row r="35" spans="1:11" ht="20.100000000000001" customHeight="1" x14ac:dyDescent="0.25">
      <c r="A35" s="79" t="s">
        <v>206</v>
      </c>
      <c r="B35" s="85">
        <v>3.57</v>
      </c>
      <c r="C35" s="85">
        <v>7.2</v>
      </c>
      <c r="D35" s="85">
        <v>-0.3</v>
      </c>
      <c r="E35" s="85">
        <v>0.3</v>
      </c>
      <c r="F35" s="85">
        <v>5.6</v>
      </c>
      <c r="G35" s="85">
        <v>6</v>
      </c>
      <c r="H35" s="85">
        <v>68.3</v>
      </c>
      <c r="I35" s="85">
        <v>16.100000000000001</v>
      </c>
      <c r="J35" s="85">
        <v>8.1</v>
      </c>
      <c r="K35" s="85">
        <v>10.4</v>
      </c>
    </row>
    <row r="36" spans="1:11" ht="20.100000000000001" customHeight="1" x14ac:dyDescent="0.25">
      <c r="A36" s="79" t="s">
        <v>207</v>
      </c>
      <c r="B36" s="85">
        <v>8.73</v>
      </c>
      <c r="C36" s="85">
        <v>0.1</v>
      </c>
      <c r="D36" s="85">
        <v>1</v>
      </c>
      <c r="E36" s="85">
        <v>0.1</v>
      </c>
      <c r="F36" s="85">
        <v>5.5</v>
      </c>
      <c r="G36" s="85">
        <v>1</v>
      </c>
      <c r="H36" s="85">
        <v>9.6999999999999993</v>
      </c>
      <c r="I36" s="85">
        <v>2.2000000000000002</v>
      </c>
      <c r="J36" s="85">
        <v>2.1</v>
      </c>
      <c r="K36" s="85">
        <v>0</v>
      </c>
    </row>
    <row r="37" spans="1:11" ht="20.100000000000001" customHeight="1" x14ac:dyDescent="0.25">
      <c r="A37" s="79" t="s">
        <v>208</v>
      </c>
      <c r="B37" s="85">
        <v>9.0399999999999991</v>
      </c>
      <c r="C37" s="85">
        <v>0.3</v>
      </c>
      <c r="D37" s="85">
        <v>19.3</v>
      </c>
      <c r="E37" s="85">
        <v>19.8</v>
      </c>
      <c r="F37" s="85">
        <v>27.6</v>
      </c>
      <c r="G37" s="85">
        <v>26</v>
      </c>
      <c r="H37" s="85">
        <v>27.7</v>
      </c>
      <c r="I37" s="85">
        <v>7.7</v>
      </c>
      <c r="J37" s="85">
        <v>34</v>
      </c>
      <c r="K37" s="85">
        <v>0.1</v>
      </c>
    </row>
    <row r="38" spans="1:11" ht="20.100000000000001" customHeight="1" x14ac:dyDescent="0.25">
      <c r="A38" s="79" t="s">
        <v>209</v>
      </c>
      <c r="B38" s="85">
        <v>219.61</v>
      </c>
      <c r="C38" s="85">
        <v>24.8</v>
      </c>
      <c r="D38" s="85">
        <v>1274.0999999999999</v>
      </c>
      <c r="E38" s="85">
        <v>1670.5</v>
      </c>
      <c r="F38" s="85">
        <v>1224.4000000000001</v>
      </c>
      <c r="G38" s="85">
        <v>1379</v>
      </c>
      <c r="H38" s="85">
        <v>1544.8</v>
      </c>
      <c r="I38" s="85">
        <v>469.5</v>
      </c>
      <c r="J38" s="85">
        <v>219.4</v>
      </c>
      <c r="K38" s="85">
        <v>0.8</v>
      </c>
    </row>
    <row r="39" spans="1:11" ht="20.100000000000001" customHeight="1" x14ac:dyDescent="0.25">
      <c r="A39" s="79" t="s">
        <v>210</v>
      </c>
      <c r="B39" s="85">
        <v>32.799999999999997</v>
      </c>
      <c r="C39" s="85">
        <v>10.5</v>
      </c>
      <c r="D39" s="85">
        <v>449.5</v>
      </c>
      <c r="E39" s="85">
        <v>582.70000000000005</v>
      </c>
      <c r="F39" s="85">
        <v>660.5</v>
      </c>
      <c r="G39" s="85">
        <v>901</v>
      </c>
      <c r="H39" s="85">
        <v>999.7</v>
      </c>
      <c r="I39" s="85">
        <v>28.1</v>
      </c>
      <c r="J39" s="85">
        <v>50.9</v>
      </c>
      <c r="K39" s="85">
        <v>2.9</v>
      </c>
    </row>
    <row r="40" spans="1:11" ht="20.100000000000001" customHeight="1" x14ac:dyDescent="0.25">
      <c r="A40" s="79" t="s">
        <v>211</v>
      </c>
      <c r="B40" s="85">
        <v>0.59</v>
      </c>
      <c r="C40" s="85">
        <v>0.1</v>
      </c>
      <c r="D40" s="85">
        <v>9.6999999999999993</v>
      </c>
      <c r="E40" s="85">
        <v>12.4</v>
      </c>
      <c r="F40" s="85">
        <v>13.7</v>
      </c>
      <c r="G40" s="85">
        <v>19</v>
      </c>
      <c r="H40" s="85">
        <v>16.2</v>
      </c>
      <c r="I40" s="85">
        <v>1.3</v>
      </c>
      <c r="J40" s="85">
        <v>0.8</v>
      </c>
      <c r="K40" s="85">
        <v>0</v>
      </c>
    </row>
    <row r="41" spans="1:11" ht="20.100000000000001" customHeight="1" x14ac:dyDescent="0.25">
      <c r="A41" s="79" t="s">
        <v>212</v>
      </c>
      <c r="B41" s="85">
        <v>0.52</v>
      </c>
      <c r="C41" s="85">
        <v>0.1</v>
      </c>
      <c r="D41" s="85">
        <v>9.6</v>
      </c>
      <c r="E41" s="85">
        <v>11.9</v>
      </c>
      <c r="F41" s="85">
        <v>12.4</v>
      </c>
      <c r="G41" s="85">
        <v>17</v>
      </c>
      <c r="H41" s="85">
        <v>13.8</v>
      </c>
      <c r="I41" s="85">
        <v>3.4</v>
      </c>
      <c r="J41" s="85">
        <v>0.7</v>
      </c>
      <c r="K41" s="85">
        <v>0</v>
      </c>
    </row>
    <row r="42" spans="1:11" ht="20.100000000000001" customHeight="1" x14ac:dyDescent="0.25">
      <c r="A42" s="79" t="s">
        <v>213</v>
      </c>
      <c r="B42" s="85">
        <v>3.39</v>
      </c>
      <c r="C42" s="85">
        <v>0</v>
      </c>
      <c r="D42" s="85">
        <v>23.5</v>
      </c>
      <c r="E42" s="85">
        <v>25.3</v>
      </c>
      <c r="F42" s="85">
        <v>24.8</v>
      </c>
      <c r="G42" s="85">
        <v>33</v>
      </c>
      <c r="H42" s="85">
        <v>31.6</v>
      </c>
      <c r="I42" s="85">
        <v>4.4000000000000004</v>
      </c>
      <c r="J42" s="85">
        <v>4.8</v>
      </c>
      <c r="K42" s="85">
        <v>1.5</v>
      </c>
    </row>
    <row r="43" spans="1:11" ht="20.100000000000001" customHeight="1" x14ac:dyDescent="0.25">
      <c r="A43" s="79" t="s">
        <v>214</v>
      </c>
      <c r="B43" s="85">
        <v>15.88</v>
      </c>
      <c r="C43" s="85">
        <v>7.6</v>
      </c>
      <c r="D43" s="85">
        <v>35.700000000000003</v>
      </c>
      <c r="E43" s="85">
        <v>16.3</v>
      </c>
      <c r="F43" s="85">
        <v>190.2</v>
      </c>
      <c r="G43" s="85">
        <v>229</v>
      </c>
      <c r="H43" s="85">
        <v>32.9</v>
      </c>
      <c r="I43" s="85">
        <v>6</v>
      </c>
      <c r="J43" s="85">
        <v>88.3</v>
      </c>
      <c r="K43" s="85">
        <v>95.5</v>
      </c>
    </row>
    <row r="44" spans="1:11" ht="20.100000000000001" customHeight="1" x14ac:dyDescent="0.25">
      <c r="A44" s="79" t="s">
        <v>215</v>
      </c>
      <c r="B44" s="85">
        <v>2.93</v>
      </c>
      <c r="C44" s="85">
        <v>0.1</v>
      </c>
      <c r="D44" s="85">
        <v>2.1</v>
      </c>
      <c r="E44" s="85">
        <v>0.4</v>
      </c>
      <c r="F44" s="85">
        <v>3</v>
      </c>
      <c r="G44" s="85">
        <v>1</v>
      </c>
      <c r="H44" s="85">
        <v>2.2000000000000002</v>
      </c>
      <c r="I44" s="85">
        <v>0.5</v>
      </c>
      <c r="J44" s="85">
        <v>6.3</v>
      </c>
      <c r="K44" s="85">
        <v>0.3</v>
      </c>
    </row>
    <row r="45" spans="1:11" ht="20.100000000000001" customHeight="1" x14ac:dyDescent="0.25">
      <c r="A45" s="79" t="s">
        <v>216</v>
      </c>
      <c r="B45" s="85">
        <v>103.16</v>
      </c>
      <c r="C45" s="85">
        <v>32.200000000000003</v>
      </c>
      <c r="D45" s="85">
        <v>142.80000000000001</v>
      </c>
      <c r="E45" s="85">
        <v>83.4</v>
      </c>
      <c r="F45" s="85">
        <v>478.2</v>
      </c>
      <c r="G45" s="85">
        <v>578</v>
      </c>
      <c r="H45" s="85">
        <v>290.10000000000002</v>
      </c>
      <c r="I45" s="85">
        <v>7.9</v>
      </c>
      <c r="J45" s="85">
        <v>117</v>
      </c>
      <c r="K45" s="85">
        <v>0.7</v>
      </c>
    </row>
    <row r="46" spans="1:11" ht="20.100000000000001" customHeight="1" x14ac:dyDescent="0.25">
      <c r="A46" s="79" t="s">
        <v>217</v>
      </c>
      <c r="B46" s="85">
        <v>5.09</v>
      </c>
      <c r="C46" s="85">
        <v>0.1</v>
      </c>
      <c r="D46" s="85">
        <v>-1.5</v>
      </c>
      <c r="E46" s="85">
        <v>0.1</v>
      </c>
      <c r="F46" s="85">
        <v>5.4</v>
      </c>
      <c r="G46" s="85">
        <v>0</v>
      </c>
      <c r="H46" s="85">
        <v>18.7</v>
      </c>
      <c r="I46" s="85">
        <v>6</v>
      </c>
      <c r="J46" s="85">
        <v>3.4</v>
      </c>
      <c r="K46" s="85">
        <v>0.1</v>
      </c>
    </row>
    <row r="47" spans="1:11" ht="20.100000000000001" customHeight="1" x14ac:dyDescent="0.25">
      <c r="A47" s="81" t="s">
        <v>218</v>
      </c>
      <c r="B47" s="85">
        <v>18.079999999999998</v>
      </c>
      <c r="C47" s="85">
        <v>4.0999999999999996</v>
      </c>
      <c r="D47" s="85">
        <v>7.2</v>
      </c>
      <c r="E47" s="85">
        <v>5.2</v>
      </c>
      <c r="F47" s="85">
        <v>24.6</v>
      </c>
      <c r="G47" s="85">
        <v>15</v>
      </c>
      <c r="H47" s="85">
        <v>27.7</v>
      </c>
      <c r="I47" s="85">
        <v>9.6</v>
      </c>
      <c r="J47" s="85">
        <v>34.299999999999997</v>
      </c>
      <c r="K47" s="85">
        <v>1.2</v>
      </c>
    </row>
  </sheetData>
  <sheetProtection algorithmName="SHA-512" hashValue="ibY4kjgLHNgsP9NFzOV4lcjQmxLS4/Np/IqL/UAqaTfSvEtZBTqO9czetvRCJsm4CZrAqWHAw4qm9LP9z+Twrg==" saltValue="IpJZ093bs7ego95O0Rrjjw==" spinCount="100000" sheet="1" objects="1" scenarios="1" selectLockedCells="1" selectUnlockedCells="1"/>
  <mergeCells count="2">
    <mergeCell ref="A1:A2"/>
    <mergeCell ref="B1:K1"/>
  </mergeCells>
  <pageMargins left="0.7" right="0.7" top="0.78740157499999996" bottom="0.78740157499999996" header="0.3" footer="0.3"/>
  <ignoredErrors>
    <ignoredError sqref="B2 D2 F2 H2 J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4224-9E03-4A4C-BC80-0D84CEB19DB9}">
  <sheetPr>
    <tabColor rgb="FF7326A3"/>
  </sheetPr>
  <dimension ref="A1:AD47"/>
  <sheetViews>
    <sheetView zoomScaleNormal="100" workbookViewId="0">
      <pane xSplit="1" ySplit="2" topLeftCell="B3" activePane="bottomRight" state="frozen"/>
      <selection pane="topRight" activeCell="B1" sqref="B1"/>
      <selection pane="bottomLeft" activeCell="A3" sqref="A3"/>
      <selection pane="bottomRight" activeCell="M17" sqref="M17"/>
    </sheetView>
  </sheetViews>
  <sheetFormatPr defaultColWidth="14.7109375" defaultRowHeight="20.100000000000001" customHeight="1" x14ac:dyDescent="0.25"/>
  <cols>
    <col min="1" max="30" width="14.7109375" style="78"/>
    <col min="31" max="16384" width="14.7109375" style="15"/>
  </cols>
  <sheetData>
    <row r="1" spans="1:11" ht="20.100000000000001" customHeight="1" x14ac:dyDescent="0.25">
      <c r="A1" s="218"/>
      <c r="B1" s="220" t="s">
        <v>224</v>
      </c>
      <c r="C1" s="220"/>
      <c r="D1" s="220"/>
      <c r="E1" s="220"/>
      <c r="F1" s="220"/>
      <c r="G1" s="220"/>
      <c r="H1" s="220"/>
      <c r="I1" s="220"/>
      <c r="J1" s="220"/>
      <c r="K1" s="221"/>
    </row>
    <row r="2" spans="1:11" s="78" customFormat="1" ht="20.100000000000001" customHeight="1" x14ac:dyDescent="0.25">
      <c r="A2" s="219"/>
      <c r="B2" s="73" t="s">
        <v>123</v>
      </c>
      <c r="C2" s="73" t="s">
        <v>173</v>
      </c>
      <c r="D2" s="73" t="s">
        <v>124</v>
      </c>
      <c r="E2" s="73" t="s">
        <v>173</v>
      </c>
      <c r="F2" s="73" t="s">
        <v>128</v>
      </c>
      <c r="G2" s="73" t="s">
        <v>173</v>
      </c>
      <c r="H2" s="73" t="s">
        <v>129</v>
      </c>
      <c r="I2" s="73" t="s">
        <v>173</v>
      </c>
      <c r="J2" s="73" t="s">
        <v>140</v>
      </c>
      <c r="K2" s="80" t="s">
        <v>173</v>
      </c>
    </row>
    <row r="3" spans="1:11" ht="20.100000000000001" customHeight="1" x14ac:dyDescent="0.25">
      <c r="A3" s="79" t="s">
        <v>174</v>
      </c>
      <c r="B3" s="89">
        <v>44.89</v>
      </c>
      <c r="C3" s="89">
        <v>9.6999999999999993</v>
      </c>
      <c r="D3" s="89">
        <v>50.9</v>
      </c>
      <c r="E3" s="89">
        <v>1</v>
      </c>
      <c r="F3" s="89">
        <v>39.9</v>
      </c>
      <c r="G3" s="89">
        <v>2.2000000000000002</v>
      </c>
      <c r="H3" s="89">
        <v>50.4</v>
      </c>
      <c r="I3" s="89">
        <v>2.2000000000000002</v>
      </c>
      <c r="J3" s="89">
        <v>80.7</v>
      </c>
      <c r="K3" s="89">
        <v>3.9</v>
      </c>
    </row>
    <row r="4" spans="1:11" ht="20.100000000000001" customHeight="1" x14ac:dyDescent="0.25">
      <c r="A4" s="79" t="s">
        <v>175</v>
      </c>
      <c r="B4" s="99">
        <v>0.88</v>
      </c>
      <c r="C4" s="99">
        <v>0.6</v>
      </c>
      <c r="D4" s="99">
        <v>0.6</v>
      </c>
      <c r="E4" s="99">
        <v>0</v>
      </c>
      <c r="F4" s="99">
        <v>0.5</v>
      </c>
      <c r="G4" s="99">
        <v>0</v>
      </c>
      <c r="H4" s="99">
        <v>0.9</v>
      </c>
      <c r="I4" s="99">
        <v>0.1</v>
      </c>
      <c r="J4" s="99">
        <v>1.4</v>
      </c>
      <c r="K4" s="99">
        <v>0.2</v>
      </c>
    </row>
    <row r="5" spans="1:11" ht="20.100000000000001" customHeight="1" x14ac:dyDescent="0.25">
      <c r="A5" s="79" t="s">
        <v>176</v>
      </c>
      <c r="B5" s="85">
        <v>424.64</v>
      </c>
      <c r="C5" s="85">
        <v>80.7</v>
      </c>
      <c r="D5" s="85">
        <v>357</v>
      </c>
      <c r="E5" s="85">
        <v>98.7</v>
      </c>
      <c r="F5" s="85">
        <v>320.5</v>
      </c>
      <c r="G5" s="85">
        <v>2.7</v>
      </c>
      <c r="H5" s="85">
        <v>298.5</v>
      </c>
      <c r="I5" s="85">
        <v>35.5</v>
      </c>
      <c r="J5" s="85">
        <v>451.6</v>
      </c>
      <c r="K5" s="85">
        <v>55.1</v>
      </c>
    </row>
    <row r="6" spans="1:11" ht="20.100000000000001" customHeight="1" x14ac:dyDescent="0.25">
      <c r="A6" s="79" t="s">
        <v>177</v>
      </c>
      <c r="B6" s="85">
        <v>4232.04</v>
      </c>
      <c r="C6" s="85">
        <v>205.5</v>
      </c>
      <c r="D6" s="85">
        <v>7134.8</v>
      </c>
      <c r="E6" s="85">
        <v>18.899999999999999</v>
      </c>
      <c r="F6" s="85">
        <v>16963.599999999999</v>
      </c>
      <c r="G6" s="85">
        <v>197.4</v>
      </c>
      <c r="H6" s="85">
        <v>18787.8</v>
      </c>
      <c r="I6" s="85">
        <v>545.20000000000005</v>
      </c>
      <c r="J6" s="85">
        <v>24309.1</v>
      </c>
      <c r="K6" s="85">
        <v>402.9</v>
      </c>
    </row>
    <row r="7" spans="1:11" ht="20.100000000000001" customHeight="1" x14ac:dyDescent="0.25">
      <c r="A7" s="79" t="s">
        <v>178</v>
      </c>
      <c r="B7" s="85">
        <v>11255.63</v>
      </c>
      <c r="C7" s="85">
        <v>3611.5</v>
      </c>
      <c r="D7" s="85">
        <v>73651.399999999994</v>
      </c>
      <c r="E7" s="85">
        <v>4833.8</v>
      </c>
      <c r="F7" s="85">
        <v>83487.100000000006</v>
      </c>
      <c r="G7" s="85">
        <v>3253</v>
      </c>
      <c r="H7" s="85">
        <v>59768.4</v>
      </c>
      <c r="I7" s="85">
        <v>4263</v>
      </c>
      <c r="J7" s="85">
        <v>183738.4</v>
      </c>
      <c r="K7" s="85">
        <v>18044.3</v>
      </c>
    </row>
    <row r="8" spans="1:11" ht="20.100000000000001" customHeight="1" x14ac:dyDescent="0.25">
      <c r="A8" s="79" t="s">
        <v>179</v>
      </c>
      <c r="B8" s="85">
        <v>38908.480000000003</v>
      </c>
      <c r="C8" s="85">
        <v>19767.900000000001</v>
      </c>
      <c r="D8" s="85">
        <v>8139.3</v>
      </c>
      <c r="E8" s="85">
        <v>219.6</v>
      </c>
      <c r="F8" s="85">
        <v>8241.1</v>
      </c>
      <c r="G8" s="85">
        <v>666.2</v>
      </c>
      <c r="H8" s="85">
        <v>9311.6</v>
      </c>
      <c r="I8" s="85">
        <v>1407.7</v>
      </c>
      <c r="J8" s="85">
        <v>16596.5</v>
      </c>
      <c r="K8" s="85">
        <v>1772.6</v>
      </c>
    </row>
    <row r="9" spans="1:11" ht="20.100000000000001" customHeight="1" x14ac:dyDescent="0.25">
      <c r="A9" s="79" t="s">
        <v>180</v>
      </c>
      <c r="B9" s="85">
        <v>4675.1499999999996</v>
      </c>
      <c r="C9" s="85">
        <v>920.2</v>
      </c>
      <c r="D9" s="85">
        <v>8941</v>
      </c>
      <c r="E9" s="85">
        <v>341.3</v>
      </c>
      <c r="F9" s="85">
        <v>6840.3</v>
      </c>
      <c r="G9" s="85">
        <v>324.60000000000002</v>
      </c>
      <c r="H9" s="85">
        <v>5245.2</v>
      </c>
      <c r="I9" s="85">
        <v>334.5</v>
      </c>
      <c r="J9" s="85">
        <v>10103.1</v>
      </c>
      <c r="K9" s="85">
        <v>1872.9</v>
      </c>
    </row>
    <row r="10" spans="1:11" ht="20.100000000000001" customHeight="1" x14ac:dyDescent="0.25">
      <c r="A10" s="79" t="s">
        <v>181</v>
      </c>
      <c r="B10" s="85">
        <v>1045.05</v>
      </c>
      <c r="C10" s="85">
        <v>105.8</v>
      </c>
      <c r="D10" s="85">
        <v>1120.4000000000001</v>
      </c>
      <c r="E10" s="85">
        <v>26.9</v>
      </c>
      <c r="F10" s="85">
        <v>1109.8</v>
      </c>
      <c r="G10" s="85">
        <v>76.3</v>
      </c>
      <c r="H10" s="85">
        <v>1015.8</v>
      </c>
      <c r="I10" s="85">
        <v>21.1</v>
      </c>
      <c r="J10" s="85">
        <v>1064.0999999999999</v>
      </c>
      <c r="K10" s="85">
        <v>51.6</v>
      </c>
    </row>
    <row r="11" spans="1:11" ht="20.100000000000001" customHeight="1" x14ac:dyDescent="0.25">
      <c r="A11" s="79" t="s">
        <v>182</v>
      </c>
      <c r="B11" s="85">
        <v>8578.73</v>
      </c>
      <c r="C11" s="85">
        <v>437.5</v>
      </c>
      <c r="D11" s="85">
        <v>119716.2</v>
      </c>
      <c r="E11" s="85">
        <v>518.6</v>
      </c>
      <c r="F11" s="85">
        <v>135874.20000000001</v>
      </c>
      <c r="G11" s="85">
        <v>2726.2</v>
      </c>
      <c r="H11" s="85">
        <v>132243.9</v>
      </c>
      <c r="I11" s="85">
        <v>4278</v>
      </c>
      <c r="J11" s="85">
        <v>155498.29999999999</v>
      </c>
      <c r="K11" s="85">
        <v>2872.5</v>
      </c>
    </row>
    <row r="12" spans="1:11" ht="20.100000000000001" customHeight="1" x14ac:dyDescent="0.25">
      <c r="A12" s="79" t="s">
        <v>183</v>
      </c>
      <c r="B12" s="85">
        <v>46.39</v>
      </c>
      <c r="C12" s="85">
        <v>11</v>
      </c>
      <c r="D12" s="85">
        <v>110.3</v>
      </c>
      <c r="E12" s="85">
        <v>2.9</v>
      </c>
      <c r="F12" s="85">
        <v>146.80000000000001</v>
      </c>
      <c r="G12" s="85">
        <v>2.5</v>
      </c>
      <c r="H12" s="85">
        <v>83.2</v>
      </c>
      <c r="I12" s="85">
        <v>7.8</v>
      </c>
      <c r="J12" s="85">
        <v>324</v>
      </c>
      <c r="K12" s="85">
        <v>11.8</v>
      </c>
    </row>
    <row r="13" spans="1:11" ht="20.100000000000001" customHeight="1" x14ac:dyDescent="0.25">
      <c r="A13" s="79" t="s">
        <v>184</v>
      </c>
      <c r="B13" s="85">
        <v>49.54</v>
      </c>
      <c r="C13" s="85">
        <v>13.3</v>
      </c>
      <c r="D13" s="85">
        <v>76.3</v>
      </c>
      <c r="E13" s="85">
        <v>15.5</v>
      </c>
      <c r="F13" s="85">
        <v>54.4</v>
      </c>
      <c r="G13" s="85">
        <v>11</v>
      </c>
      <c r="H13" s="85">
        <v>55.7</v>
      </c>
      <c r="I13" s="85">
        <v>3.3</v>
      </c>
      <c r="J13" s="85">
        <v>67.2</v>
      </c>
      <c r="K13" s="85">
        <v>14.9</v>
      </c>
    </row>
    <row r="14" spans="1:11" ht="20.100000000000001" customHeight="1" x14ac:dyDescent="0.25">
      <c r="A14" s="79" t="s">
        <v>185</v>
      </c>
      <c r="B14" s="85">
        <v>1209.3399999999999</v>
      </c>
      <c r="C14" s="85">
        <v>496.6</v>
      </c>
      <c r="D14" s="85">
        <v>1877.7</v>
      </c>
      <c r="E14" s="85">
        <v>96</v>
      </c>
      <c r="F14" s="85">
        <v>2074.1</v>
      </c>
      <c r="G14" s="85">
        <v>145.4</v>
      </c>
      <c r="H14" s="85">
        <v>1477</v>
      </c>
      <c r="I14" s="85">
        <v>192.8</v>
      </c>
      <c r="J14" s="85">
        <v>4688.3999999999996</v>
      </c>
      <c r="K14" s="85">
        <v>431.7</v>
      </c>
    </row>
    <row r="15" spans="1:11" ht="20.100000000000001" customHeight="1" x14ac:dyDescent="0.25">
      <c r="A15" s="79" t="s">
        <v>186</v>
      </c>
      <c r="B15" s="85">
        <v>48.64</v>
      </c>
      <c r="C15" s="85">
        <v>31.5</v>
      </c>
      <c r="D15" s="85">
        <v>128.5</v>
      </c>
      <c r="E15" s="85">
        <v>8.9</v>
      </c>
      <c r="F15" s="85">
        <v>102.2</v>
      </c>
      <c r="G15" s="85">
        <v>2.1</v>
      </c>
      <c r="H15" s="85">
        <v>103.3</v>
      </c>
      <c r="I15" s="85">
        <v>11.1</v>
      </c>
      <c r="J15" s="85">
        <v>209.2</v>
      </c>
      <c r="K15" s="85">
        <v>17.3</v>
      </c>
    </row>
    <row r="16" spans="1:11" ht="20.100000000000001" customHeight="1" x14ac:dyDescent="0.25">
      <c r="A16" s="79" t="s">
        <v>187</v>
      </c>
      <c r="B16" s="85">
        <v>169.42</v>
      </c>
      <c r="C16" s="85">
        <v>37.799999999999997</v>
      </c>
      <c r="D16" s="85">
        <v>193</v>
      </c>
      <c r="E16" s="85">
        <v>8.1</v>
      </c>
      <c r="F16" s="85">
        <v>159</v>
      </c>
      <c r="G16" s="85">
        <v>4.8</v>
      </c>
      <c r="H16" s="85">
        <v>177.2</v>
      </c>
      <c r="I16" s="85">
        <v>25.8</v>
      </c>
      <c r="J16" s="85">
        <v>207.7</v>
      </c>
      <c r="K16" s="85">
        <v>29.4</v>
      </c>
    </row>
    <row r="17" spans="1:11" ht="20.100000000000001" customHeight="1" x14ac:dyDescent="0.25">
      <c r="A17" s="79" t="s">
        <v>188</v>
      </c>
      <c r="B17" s="85">
        <v>477.03</v>
      </c>
      <c r="C17" s="85">
        <v>73.599999999999994</v>
      </c>
      <c r="D17" s="85">
        <v>3812</v>
      </c>
      <c r="E17" s="85">
        <v>80.099999999999994</v>
      </c>
      <c r="F17" s="85">
        <v>3611.1</v>
      </c>
      <c r="G17" s="85">
        <v>137.19999999999999</v>
      </c>
      <c r="H17" s="85">
        <v>2629.4</v>
      </c>
      <c r="I17" s="85">
        <v>297.39999999999998</v>
      </c>
      <c r="J17" s="85">
        <v>5697</v>
      </c>
      <c r="K17" s="85">
        <v>261.89999999999998</v>
      </c>
    </row>
    <row r="18" spans="1:11" ht="20.100000000000001" customHeight="1" x14ac:dyDescent="0.25">
      <c r="A18" s="79" t="s">
        <v>189</v>
      </c>
      <c r="B18" s="85">
        <v>10920.46</v>
      </c>
      <c r="C18" s="85">
        <v>1553</v>
      </c>
      <c r="D18" s="85">
        <v>13870.3</v>
      </c>
      <c r="E18" s="85">
        <v>377.4</v>
      </c>
      <c r="F18" s="85">
        <v>21093.1</v>
      </c>
      <c r="G18" s="85">
        <v>853.5</v>
      </c>
      <c r="H18" s="85">
        <v>14615.5</v>
      </c>
      <c r="I18" s="85">
        <v>84.3</v>
      </c>
      <c r="J18" s="85">
        <v>27125.599999999999</v>
      </c>
      <c r="K18" s="85">
        <v>1117.3</v>
      </c>
    </row>
    <row r="19" spans="1:11" ht="20.100000000000001" customHeight="1" x14ac:dyDescent="0.25">
      <c r="A19" s="79" t="s">
        <v>190</v>
      </c>
      <c r="B19" s="85">
        <v>15.61</v>
      </c>
      <c r="C19" s="85">
        <v>4.4000000000000004</v>
      </c>
      <c r="D19" s="85">
        <v>16.600000000000001</v>
      </c>
      <c r="E19" s="85">
        <v>0.4</v>
      </c>
      <c r="F19" s="85">
        <v>39.1</v>
      </c>
      <c r="G19" s="85">
        <v>1.4</v>
      </c>
      <c r="H19" s="85">
        <v>29.1</v>
      </c>
      <c r="I19" s="85">
        <v>3</v>
      </c>
      <c r="J19" s="85">
        <v>65</v>
      </c>
      <c r="K19" s="85">
        <v>3.2</v>
      </c>
    </row>
    <row r="20" spans="1:11" ht="20.100000000000001" customHeight="1" x14ac:dyDescent="0.25">
      <c r="A20" s="79" t="s">
        <v>191</v>
      </c>
      <c r="B20" s="85">
        <v>154.26</v>
      </c>
      <c r="C20" s="85">
        <v>40.4</v>
      </c>
      <c r="D20" s="85">
        <v>194</v>
      </c>
      <c r="E20" s="85">
        <v>7.6</v>
      </c>
      <c r="F20" s="85">
        <v>191.6</v>
      </c>
      <c r="G20" s="85">
        <v>9.9</v>
      </c>
      <c r="H20" s="85">
        <v>216.7</v>
      </c>
      <c r="I20" s="85">
        <v>146.69999999999999</v>
      </c>
      <c r="J20" s="85">
        <v>496.3</v>
      </c>
      <c r="K20" s="85">
        <v>51</v>
      </c>
    </row>
    <row r="21" spans="1:11" ht="20.100000000000001" customHeight="1" x14ac:dyDescent="0.25">
      <c r="A21" s="79" t="s">
        <v>192</v>
      </c>
      <c r="B21" s="85">
        <v>556.4</v>
      </c>
      <c r="C21" s="85">
        <v>52.2</v>
      </c>
      <c r="D21" s="85">
        <v>1611.6</v>
      </c>
      <c r="E21" s="85">
        <v>77</v>
      </c>
      <c r="F21" s="85">
        <v>1684</v>
      </c>
      <c r="G21" s="85">
        <v>10.1</v>
      </c>
      <c r="H21" s="85">
        <v>2060.5</v>
      </c>
      <c r="I21" s="85">
        <v>182</v>
      </c>
      <c r="J21" s="85">
        <v>1472.1</v>
      </c>
      <c r="K21" s="85">
        <v>61.2</v>
      </c>
    </row>
    <row r="22" spans="1:11" ht="20.100000000000001" customHeight="1" x14ac:dyDescent="0.25">
      <c r="A22" s="79" t="s">
        <v>193</v>
      </c>
      <c r="B22" s="85">
        <v>384.29</v>
      </c>
      <c r="C22" s="85">
        <v>174.7</v>
      </c>
      <c r="D22" s="85">
        <v>1868.1</v>
      </c>
      <c r="E22" s="85">
        <v>21.3</v>
      </c>
      <c r="F22" s="85">
        <v>1257.9000000000001</v>
      </c>
      <c r="G22" s="85">
        <v>96.9</v>
      </c>
      <c r="H22" s="85">
        <v>881.6</v>
      </c>
      <c r="I22" s="85">
        <v>38.6</v>
      </c>
      <c r="J22" s="85">
        <v>1383.7</v>
      </c>
      <c r="K22" s="85">
        <v>78</v>
      </c>
    </row>
    <row r="23" spans="1:11" ht="20.100000000000001" customHeight="1" x14ac:dyDescent="0.25">
      <c r="A23" s="79" t="s">
        <v>194</v>
      </c>
      <c r="B23" s="85">
        <v>10.48</v>
      </c>
      <c r="C23" s="85">
        <v>5.2</v>
      </c>
      <c r="D23" s="85">
        <v>4.9000000000000004</v>
      </c>
      <c r="E23" s="85">
        <v>0.3</v>
      </c>
      <c r="F23" s="85">
        <v>5.2</v>
      </c>
      <c r="G23" s="85">
        <v>0.3</v>
      </c>
      <c r="H23" s="85">
        <v>5.7</v>
      </c>
      <c r="I23" s="85">
        <v>0.8</v>
      </c>
      <c r="J23" s="85">
        <v>8.8000000000000007</v>
      </c>
      <c r="K23" s="85">
        <v>1.2</v>
      </c>
    </row>
    <row r="24" spans="1:11" ht="20.100000000000001" customHeight="1" x14ac:dyDescent="0.25">
      <c r="A24" s="79" t="s">
        <v>195</v>
      </c>
      <c r="B24" s="85">
        <v>7.39</v>
      </c>
      <c r="C24" s="85">
        <v>0.7</v>
      </c>
      <c r="D24" s="85">
        <v>5.7</v>
      </c>
      <c r="E24" s="85">
        <v>0.4</v>
      </c>
      <c r="F24" s="85">
        <v>10.3</v>
      </c>
      <c r="G24" s="85">
        <v>0</v>
      </c>
      <c r="H24" s="85">
        <v>7.1</v>
      </c>
      <c r="I24" s="85">
        <v>0.9</v>
      </c>
      <c r="J24" s="85">
        <v>11.6</v>
      </c>
      <c r="K24" s="85">
        <v>1.4</v>
      </c>
    </row>
    <row r="25" spans="1:11" ht="20.100000000000001" customHeight="1" x14ac:dyDescent="0.25">
      <c r="A25" s="79" t="s">
        <v>196</v>
      </c>
      <c r="B25" s="85">
        <v>13.23</v>
      </c>
      <c r="C25" s="85">
        <v>4.0999999999999996</v>
      </c>
      <c r="D25" s="85">
        <v>54</v>
      </c>
      <c r="E25" s="85">
        <v>2.2999999999999998</v>
      </c>
      <c r="F25" s="85">
        <v>77</v>
      </c>
      <c r="G25" s="85">
        <v>8.8000000000000007</v>
      </c>
      <c r="H25" s="85">
        <v>49.8</v>
      </c>
      <c r="I25" s="85">
        <v>10.6</v>
      </c>
      <c r="J25" s="85">
        <v>134.4</v>
      </c>
      <c r="K25" s="85">
        <v>0.8</v>
      </c>
    </row>
    <row r="26" spans="1:11" ht="20.100000000000001" customHeight="1" x14ac:dyDescent="0.25">
      <c r="A26" s="79" t="s">
        <v>197</v>
      </c>
      <c r="B26" s="85">
        <v>92.43</v>
      </c>
      <c r="C26" s="85">
        <v>41.7</v>
      </c>
      <c r="D26" s="85">
        <v>206.1</v>
      </c>
      <c r="E26" s="85">
        <v>7.4</v>
      </c>
      <c r="F26" s="85">
        <v>109.8</v>
      </c>
      <c r="G26" s="85">
        <v>14.9</v>
      </c>
      <c r="H26" s="85">
        <v>143.80000000000001</v>
      </c>
      <c r="I26" s="85">
        <v>19.100000000000001</v>
      </c>
      <c r="J26" s="85">
        <v>124.4</v>
      </c>
      <c r="K26" s="85">
        <v>21.2</v>
      </c>
    </row>
    <row r="27" spans="1:11" ht="20.100000000000001" customHeight="1" x14ac:dyDescent="0.25">
      <c r="A27" s="79" t="s">
        <v>198</v>
      </c>
      <c r="B27" s="85">
        <v>492.41</v>
      </c>
      <c r="C27" s="85">
        <v>164.9</v>
      </c>
      <c r="D27" s="85">
        <v>872.7</v>
      </c>
      <c r="E27" s="85">
        <v>46.2</v>
      </c>
      <c r="F27" s="85">
        <v>1176.8</v>
      </c>
      <c r="G27" s="85">
        <v>57.6</v>
      </c>
      <c r="H27" s="85">
        <v>723.5</v>
      </c>
      <c r="I27" s="85">
        <v>86</v>
      </c>
      <c r="J27" s="85">
        <v>2216.8000000000002</v>
      </c>
      <c r="K27" s="85">
        <v>122.2</v>
      </c>
    </row>
    <row r="28" spans="1:11" ht="20.100000000000001" customHeight="1" x14ac:dyDescent="0.25">
      <c r="A28" s="79" t="s">
        <v>199</v>
      </c>
      <c r="B28" s="85">
        <v>9.5399999999999991</v>
      </c>
      <c r="C28" s="85">
        <v>5.5</v>
      </c>
      <c r="D28" s="85">
        <v>40.200000000000003</v>
      </c>
      <c r="E28" s="85">
        <v>1.5</v>
      </c>
      <c r="F28" s="85">
        <v>11.5</v>
      </c>
      <c r="G28" s="85">
        <v>0.9</v>
      </c>
      <c r="H28" s="85">
        <v>9.6</v>
      </c>
      <c r="I28" s="85">
        <v>1.7</v>
      </c>
      <c r="J28" s="85">
        <v>48.5</v>
      </c>
      <c r="K28" s="85">
        <v>3.8</v>
      </c>
    </row>
    <row r="29" spans="1:11" ht="20.100000000000001" customHeight="1" x14ac:dyDescent="0.25">
      <c r="A29" s="79" t="s">
        <v>200</v>
      </c>
      <c r="B29" s="85">
        <v>96.4</v>
      </c>
      <c r="C29" s="85">
        <v>48.5</v>
      </c>
      <c r="D29" s="85">
        <v>34.1</v>
      </c>
      <c r="E29" s="85">
        <v>3.9</v>
      </c>
      <c r="F29" s="85">
        <v>16.899999999999999</v>
      </c>
      <c r="G29" s="85">
        <v>2.6</v>
      </c>
      <c r="H29" s="85">
        <v>23.1</v>
      </c>
      <c r="I29" s="85">
        <v>0.8</v>
      </c>
      <c r="J29" s="85">
        <v>60.2</v>
      </c>
      <c r="K29" s="85">
        <v>9.6999999999999993</v>
      </c>
    </row>
    <row r="30" spans="1:11" ht="20.100000000000001" customHeight="1" x14ac:dyDescent="0.25">
      <c r="A30" s="79" t="s">
        <v>201</v>
      </c>
      <c r="B30" s="85">
        <v>8.5399999999999991</v>
      </c>
      <c r="C30" s="85">
        <v>2.4</v>
      </c>
      <c r="D30" s="85">
        <v>38.4</v>
      </c>
      <c r="E30" s="85">
        <v>1.4</v>
      </c>
      <c r="F30" s="85">
        <v>30.2</v>
      </c>
      <c r="G30" s="85">
        <v>1.3</v>
      </c>
      <c r="H30" s="85">
        <v>21.6</v>
      </c>
      <c r="I30" s="85">
        <v>1.4</v>
      </c>
      <c r="J30" s="85">
        <v>25.4</v>
      </c>
      <c r="K30" s="85">
        <v>0.1</v>
      </c>
    </row>
    <row r="31" spans="1:11" ht="20.100000000000001" customHeight="1" x14ac:dyDescent="0.25">
      <c r="A31" s="79" t="s">
        <v>202</v>
      </c>
      <c r="B31" s="85">
        <v>0.12</v>
      </c>
      <c r="C31" s="85">
        <v>0</v>
      </c>
      <c r="D31" s="85">
        <v>0.3</v>
      </c>
      <c r="E31" s="85">
        <v>0</v>
      </c>
      <c r="F31" s="85">
        <v>0.3</v>
      </c>
      <c r="G31" s="85">
        <v>0</v>
      </c>
      <c r="H31" s="85">
        <v>0.2</v>
      </c>
      <c r="I31" s="85">
        <v>0.1</v>
      </c>
      <c r="J31" s="85">
        <v>0.6</v>
      </c>
      <c r="K31" s="85">
        <v>0</v>
      </c>
    </row>
    <row r="32" spans="1:11" ht="20.100000000000001" customHeight="1" x14ac:dyDescent="0.25">
      <c r="A32" s="79" t="s">
        <v>203</v>
      </c>
      <c r="B32" s="85">
        <v>61.12</v>
      </c>
      <c r="C32" s="85">
        <v>75.400000000000006</v>
      </c>
      <c r="D32" s="85">
        <v>2.5</v>
      </c>
      <c r="E32" s="85">
        <v>1.3</v>
      </c>
      <c r="F32" s="85">
        <v>2.1</v>
      </c>
      <c r="G32" s="85">
        <v>0.2</v>
      </c>
      <c r="H32" s="85">
        <v>2.2000000000000002</v>
      </c>
      <c r="I32" s="85">
        <v>1.1000000000000001</v>
      </c>
      <c r="J32" s="85">
        <v>3.1</v>
      </c>
      <c r="K32" s="85">
        <v>0.6</v>
      </c>
    </row>
    <row r="33" spans="1:11" ht="20.100000000000001" customHeight="1" x14ac:dyDescent="0.25">
      <c r="A33" s="79" t="s">
        <v>204</v>
      </c>
      <c r="B33" s="85">
        <v>7.37</v>
      </c>
      <c r="C33" s="85">
        <v>3.3</v>
      </c>
      <c r="D33" s="85">
        <v>4.5</v>
      </c>
      <c r="E33" s="85">
        <v>0.7</v>
      </c>
      <c r="F33" s="85">
        <v>6.2</v>
      </c>
      <c r="G33" s="85">
        <v>2.5</v>
      </c>
      <c r="H33" s="85">
        <v>21.1</v>
      </c>
      <c r="I33" s="85">
        <v>24.1</v>
      </c>
      <c r="J33" s="85">
        <v>24.2</v>
      </c>
      <c r="K33" s="85">
        <v>21.7</v>
      </c>
    </row>
    <row r="34" spans="1:11" ht="20.100000000000001" customHeight="1" x14ac:dyDescent="0.25">
      <c r="A34" s="79" t="s">
        <v>205</v>
      </c>
      <c r="B34" s="85">
        <v>-0.01</v>
      </c>
      <c r="C34" s="85">
        <v>0.3</v>
      </c>
      <c r="D34" s="85">
        <v>0.7</v>
      </c>
      <c r="E34" s="85">
        <v>1.5</v>
      </c>
      <c r="F34" s="85">
        <v>0.2</v>
      </c>
      <c r="G34" s="85">
        <v>0.5</v>
      </c>
      <c r="H34" s="85">
        <v>0.2</v>
      </c>
      <c r="I34" s="85">
        <v>0.6</v>
      </c>
      <c r="J34" s="85">
        <v>0.3</v>
      </c>
      <c r="K34" s="85">
        <v>0.5</v>
      </c>
    </row>
    <row r="35" spans="1:11" ht="20.100000000000001" customHeight="1" x14ac:dyDescent="0.25">
      <c r="A35" s="79" t="s">
        <v>206</v>
      </c>
      <c r="B35" s="85">
        <v>63.09</v>
      </c>
      <c r="C35" s="85">
        <v>43.6</v>
      </c>
      <c r="D35" s="85">
        <v>0.6</v>
      </c>
      <c r="E35" s="85">
        <v>2.9</v>
      </c>
      <c r="F35" s="85">
        <v>6.9</v>
      </c>
      <c r="G35" s="85">
        <v>7.4</v>
      </c>
      <c r="H35" s="85">
        <v>15.8</v>
      </c>
      <c r="I35" s="85">
        <v>19.899999999999999</v>
      </c>
      <c r="J35" s="85">
        <v>28.6</v>
      </c>
      <c r="K35" s="85">
        <v>11.1</v>
      </c>
    </row>
    <row r="36" spans="1:11" ht="20.100000000000001" customHeight="1" x14ac:dyDescent="0.25">
      <c r="A36" s="79" t="s">
        <v>207</v>
      </c>
      <c r="B36" s="85">
        <v>6.22</v>
      </c>
      <c r="C36" s="85">
        <v>2</v>
      </c>
      <c r="D36" s="85">
        <v>0.7</v>
      </c>
      <c r="E36" s="85">
        <v>0.3</v>
      </c>
      <c r="F36" s="85">
        <v>6.3</v>
      </c>
      <c r="G36" s="85">
        <v>0.5</v>
      </c>
      <c r="H36" s="85">
        <v>2</v>
      </c>
      <c r="I36" s="85">
        <v>1.5</v>
      </c>
      <c r="J36" s="85">
        <v>3.1</v>
      </c>
      <c r="K36" s="85">
        <v>1.4</v>
      </c>
    </row>
    <row r="37" spans="1:11" ht="20.100000000000001" customHeight="1" x14ac:dyDescent="0.25">
      <c r="A37" s="79" t="s">
        <v>208</v>
      </c>
      <c r="B37" s="85">
        <v>3.37</v>
      </c>
      <c r="C37" s="85">
        <v>1.6</v>
      </c>
      <c r="D37" s="85">
        <v>4.5</v>
      </c>
      <c r="E37" s="85">
        <v>0.1</v>
      </c>
      <c r="F37" s="85">
        <v>8.6999999999999993</v>
      </c>
      <c r="G37" s="85">
        <v>0.3</v>
      </c>
      <c r="H37" s="85">
        <v>17.7</v>
      </c>
      <c r="I37" s="85">
        <v>1.2</v>
      </c>
      <c r="J37" s="85">
        <v>6.2</v>
      </c>
      <c r="K37" s="85">
        <v>0.3</v>
      </c>
    </row>
    <row r="38" spans="1:11" ht="20.100000000000001" customHeight="1" x14ac:dyDescent="0.25">
      <c r="A38" s="79" t="s">
        <v>209</v>
      </c>
      <c r="B38" s="85">
        <v>105.77</v>
      </c>
      <c r="C38" s="85">
        <v>35.200000000000003</v>
      </c>
      <c r="D38" s="85">
        <v>86.6</v>
      </c>
      <c r="E38" s="85">
        <v>6.6</v>
      </c>
      <c r="F38" s="85">
        <v>221.9</v>
      </c>
      <c r="G38" s="85">
        <v>38.6</v>
      </c>
      <c r="H38" s="85">
        <v>132.19999999999999</v>
      </c>
      <c r="I38" s="85">
        <v>28.2</v>
      </c>
      <c r="J38" s="85">
        <v>158.4</v>
      </c>
      <c r="K38" s="85">
        <v>19.3</v>
      </c>
    </row>
    <row r="39" spans="1:11" ht="20.100000000000001" customHeight="1" x14ac:dyDescent="0.25">
      <c r="A39" s="79" t="s">
        <v>210</v>
      </c>
      <c r="B39" s="85">
        <v>23.47</v>
      </c>
      <c r="C39" s="85">
        <v>12.6</v>
      </c>
      <c r="D39" s="85">
        <v>31</v>
      </c>
      <c r="E39" s="85">
        <v>1.8</v>
      </c>
      <c r="F39" s="85">
        <v>22</v>
      </c>
      <c r="G39" s="85">
        <v>2.1</v>
      </c>
      <c r="H39" s="85">
        <v>24.3</v>
      </c>
      <c r="I39" s="85">
        <v>2</v>
      </c>
      <c r="J39" s="85">
        <v>84.3</v>
      </c>
      <c r="K39" s="85">
        <v>9.6999999999999993</v>
      </c>
    </row>
    <row r="40" spans="1:11" ht="20.100000000000001" customHeight="1" x14ac:dyDescent="0.25">
      <c r="A40" s="79" t="s">
        <v>211</v>
      </c>
      <c r="B40" s="85">
        <v>0.47</v>
      </c>
      <c r="C40" s="85">
        <v>0.3</v>
      </c>
      <c r="D40" s="85">
        <v>1</v>
      </c>
      <c r="E40" s="85">
        <v>0.1</v>
      </c>
      <c r="F40" s="85">
        <v>0.5</v>
      </c>
      <c r="G40" s="85">
        <v>0.1</v>
      </c>
      <c r="H40" s="85">
        <v>0.5</v>
      </c>
      <c r="I40" s="85">
        <v>0</v>
      </c>
      <c r="J40" s="85">
        <v>1.9</v>
      </c>
      <c r="K40" s="85">
        <v>0.3</v>
      </c>
    </row>
    <row r="41" spans="1:11" ht="20.100000000000001" customHeight="1" x14ac:dyDescent="0.25">
      <c r="A41" s="79" t="s">
        <v>212</v>
      </c>
      <c r="B41" s="85">
        <v>0.41</v>
      </c>
      <c r="C41" s="85">
        <v>0.2</v>
      </c>
      <c r="D41" s="85">
        <v>1.2</v>
      </c>
      <c r="E41" s="85">
        <v>0.1</v>
      </c>
      <c r="F41" s="85">
        <v>0.4</v>
      </c>
      <c r="G41" s="85">
        <v>0</v>
      </c>
      <c r="H41" s="85">
        <v>0.4</v>
      </c>
      <c r="I41" s="85">
        <v>0.1</v>
      </c>
      <c r="J41" s="85">
        <v>1.6</v>
      </c>
      <c r="K41" s="85">
        <v>0.1</v>
      </c>
    </row>
    <row r="42" spans="1:11" ht="20.100000000000001" customHeight="1" x14ac:dyDescent="0.25">
      <c r="A42" s="79" t="s">
        <v>213</v>
      </c>
      <c r="B42" s="85">
        <v>5.36</v>
      </c>
      <c r="C42" s="85">
        <v>0.3</v>
      </c>
      <c r="D42" s="85">
        <v>2.8</v>
      </c>
      <c r="E42" s="85">
        <v>0.8</v>
      </c>
      <c r="F42" s="85">
        <v>1.7</v>
      </c>
      <c r="G42" s="85">
        <v>0.1</v>
      </c>
      <c r="H42" s="85">
        <v>5.7</v>
      </c>
      <c r="I42" s="85">
        <v>1.5</v>
      </c>
      <c r="J42" s="85">
        <v>4.5999999999999996</v>
      </c>
      <c r="K42" s="85">
        <v>0</v>
      </c>
    </row>
    <row r="43" spans="1:11" ht="20.100000000000001" customHeight="1" x14ac:dyDescent="0.25">
      <c r="A43" s="79" t="s">
        <v>214</v>
      </c>
      <c r="B43" s="85">
        <v>54.47</v>
      </c>
      <c r="C43" s="85">
        <v>15</v>
      </c>
      <c r="D43" s="85">
        <v>30.9</v>
      </c>
      <c r="E43" s="85">
        <v>20</v>
      </c>
      <c r="F43" s="85">
        <v>172.8</v>
      </c>
      <c r="G43" s="85">
        <v>204</v>
      </c>
      <c r="H43" s="85">
        <v>49.2</v>
      </c>
      <c r="I43" s="85">
        <v>37.799999999999997</v>
      </c>
      <c r="J43" s="85">
        <v>26.8</v>
      </c>
      <c r="K43" s="85">
        <v>13.2</v>
      </c>
    </row>
    <row r="44" spans="1:11" ht="20.100000000000001" customHeight="1" x14ac:dyDescent="0.25">
      <c r="A44" s="79" t="s">
        <v>215</v>
      </c>
      <c r="B44" s="85">
        <v>0.96</v>
      </c>
      <c r="C44" s="85">
        <v>0.5</v>
      </c>
      <c r="D44" s="85">
        <v>1.5</v>
      </c>
      <c r="E44" s="85">
        <v>0.1</v>
      </c>
      <c r="F44" s="85">
        <v>2.1</v>
      </c>
      <c r="G44" s="85">
        <v>0</v>
      </c>
      <c r="H44" s="85">
        <v>2.6</v>
      </c>
      <c r="I44" s="85">
        <v>0.5</v>
      </c>
      <c r="J44" s="85">
        <v>2.8</v>
      </c>
      <c r="K44" s="85">
        <v>0.3</v>
      </c>
    </row>
    <row r="45" spans="1:11" ht="20.100000000000001" customHeight="1" x14ac:dyDescent="0.25">
      <c r="A45" s="79" t="s">
        <v>216</v>
      </c>
      <c r="B45" s="85">
        <v>90.34</v>
      </c>
      <c r="C45" s="85">
        <v>19.7</v>
      </c>
      <c r="D45" s="85">
        <v>53.7</v>
      </c>
      <c r="E45" s="85">
        <v>10</v>
      </c>
      <c r="F45" s="85">
        <v>88.9</v>
      </c>
      <c r="G45" s="85">
        <v>27.6</v>
      </c>
      <c r="H45" s="85">
        <v>150.1</v>
      </c>
      <c r="I45" s="85">
        <v>129.30000000000001</v>
      </c>
      <c r="J45" s="85">
        <v>396.3</v>
      </c>
      <c r="K45" s="85">
        <v>70.3</v>
      </c>
    </row>
    <row r="46" spans="1:11" ht="20.100000000000001" customHeight="1" x14ac:dyDescent="0.25">
      <c r="A46" s="79" t="s">
        <v>217</v>
      </c>
      <c r="B46" s="85">
        <v>15.02</v>
      </c>
      <c r="C46" s="85">
        <v>10.199999999999999</v>
      </c>
      <c r="D46" s="85">
        <v>-0.7</v>
      </c>
      <c r="E46" s="85">
        <v>0.1</v>
      </c>
      <c r="F46" s="85">
        <v>6.5</v>
      </c>
      <c r="G46" s="85">
        <v>1.4</v>
      </c>
      <c r="H46" s="85">
        <v>1.5</v>
      </c>
      <c r="I46" s="85">
        <v>0.5</v>
      </c>
      <c r="J46" s="85">
        <v>11.3</v>
      </c>
      <c r="K46" s="85">
        <v>0</v>
      </c>
    </row>
    <row r="47" spans="1:11" ht="20.100000000000001" customHeight="1" x14ac:dyDescent="0.25">
      <c r="A47" s="81" t="s">
        <v>218</v>
      </c>
      <c r="B47" s="85">
        <v>10.56</v>
      </c>
      <c r="C47" s="85">
        <v>5.7</v>
      </c>
      <c r="D47" s="85">
        <v>4.3</v>
      </c>
      <c r="E47" s="85">
        <v>0.1</v>
      </c>
      <c r="F47" s="85">
        <v>13.5</v>
      </c>
      <c r="G47" s="85">
        <v>0.8</v>
      </c>
      <c r="H47" s="85">
        <v>18.7</v>
      </c>
      <c r="I47" s="85">
        <v>1.3</v>
      </c>
      <c r="J47" s="85">
        <v>7.5</v>
      </c>
      <c r="K47" s="85">
        <v>0.8</v>
      </c>
    </row>
  </sheetData>
  <sheetProtection algorithmName="SHA-512" hashValue="mYm1d13KRPbqnzwA3D7ErIMgTvuug11RX5WFOsBwqy75D01TP6Lpc01plUW6TyYuHAR1lGNK0mHDd9IysLtiiw==" saltValue="UbjZTeKjNNvMMESHfbwwSg==" spinCount="100000" sheet="1" objects="1" scenarios="1" selectLockedCells="1" selectUnlockedCells="1"/>
  <mergeCells count="2">
    <mergeCell ref="A1:A2"/>
    <mergeCell ref="B1:K1"/>
  </mergeCells>
  <pageMargins left="0.7" right="0.7" top="0.78740157499999996" bottom="0.78740157499999996" header="0.3" footer="0.3"/>
  <ignoredErrors>
    <ignoredError sqref="B2 D2 F2 H2 J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B17D-63CC-4B7A-9223-9CED2763BA4A}">
  <sheetPr>
    <tabColor rgb="FFD60033"/>
  </sheetPr>
  <dimension ref="A1:L15"/>
  <sheetViews>
    <sheetView workbookViewId="0">
      <pane xSplit="1" ySplit="2" topLeftCell="B3" activePane="bottomRight" state="frozen"/>
      <selection pane="topRight" activeCell="B1" sqref="B1"/>
      <selection pane="bottomLeft" activeCell="A3" sqref="A3"/>
      <selection pane="bottomRight" activeCell="D18" sqref="D18"/>
    </sheetView>
  </sheetViews>
  <sheetFormatPr defaultColWidth="9.140625" defaultRowHeight="30.95" customHeight="1" x14ac:dyDescent="0.25"/>
  <cols>
    <col min="1" max="4" width="15.7109375" style="1" customWidth="1"/>
    <col min="5" max="5" width="30.7109375" style="1" customWidth="1"/>
    <col min="6" max="8" width="15.7109375" style="1" customWidth="1"/>
    <col min="9" max="9" width="50.7109375" style="1" customWidth="1"/>
    <col min="10" max="11" width="45.7109375" style="1" customWidth="1"/>
    <col min="12" max="12" width="15.7109375" style="1" customWidth="1"/>
    <col min="13" max="16384" width="9.140625" style="1"/>
  </cols>
  <sheetData>
    <row r="1" spans="1:12" ht="30" customHeight="1" x14ac:dyDescent="0.25">
      <c r="A1" s="276" t="s">
        <v>86</v>
      </c>
      <c r="B1" s="273"/>
      <c r="C1" s="273"/>
      <c r="D1" s="273" t="s">
        <v>69</v>
      </c>
      <c r="E1" s="277" t="s">
        <v>157</v>
      </c>
      <c r="F1" s="277" t="s">
        <v>136</v>
      </c>
      <c r="G1" s="277" t="s">
        <v>158</v>
      </c>
      <c r="H1" s="277" t="s">
        <v>159</v>
      </c>
      <c r="I1" s="277" t="s">
        <v>73</v>
      </c>
      <c r="J1" s="277" t="s">
        <v>163</v>
      </c>
      <c r="K1" s="277" t="s">
        <v>164</v>
      </c>
      <c r="L1" s="271" t="s">
        <v>160</v>
      </c>
    </row>
    <row r="2" spans="1:12" ht="30" customHeight="1" x14ac:dyDescent="0.25">
      <c r="A2" s="55" t="s">
        <v>97</v>
      </c>
      <c r="B2" s="56" t="s">
        <v>68</v>
      </c>
      <c r="C2" s="56" t="s">
        <v>135</v>
      </c>
      <c r="D2" s="274"/>
      <c r="E2" s="278"/>
      <c r="F2" s="278"/>
      <c r="G2" s="278"/>
      <c r="H2" s="278"/>
      <c r="I2" s="278"/>
      <c r="J2" s="278"/>
      <c r="K2" s="278"/>
      <c r="L2" s="272"/>
    </row>
    <row r="3" spans="1:12" ht="35.1" customHeight="1" x14ac:dyDescent="0.25">
      <c r="A3" s="25" t="s">
        <v>123</v>
      </c>
      <c r="B3" s="21" t="s">
        <v>70</v>
      </c>
      <c r="C3" s="21" t="s">
        <v>133</v>
      </c>
      <c r="D3" s="21" t="s">
        <v>87</v>
      </c>
      <c r="E3" s="23">
        <v>1300</v>
      </c>
      <c r="F3" s="21">
        <v>30</v>
      </c>
      <c r="G3" s="21" t="s">
        <v>93</v>
      </c>
      <c r="H3" s="54" t="s">
        <v>137</v>
      </c>
      <c r="I3" s="21" t="s">
        <v>76</v>
      </c>
      <c r="J3" s="21" t="s">
        <v>74</v>
      </c>
      <c r="K3" s="21" t="s">
        <v>75</v>
      </c>
      <c r="L3" s="21">
        <v>22</v>
      </c>
    </row>
    <row r="4" spans="1:12" ht="35.1" customHeight="1" x14ac:dyDescent="0.25">
      <c r="A4" s="25" t="s">
        <v>124</v>
      </c>
      <c r="B4" s="21" t="s">
        <v>77</v>
      </c>
      <c r="C4" s="22" t="s">
        <v>133</v>
      </c>
      <c r="D4" s="21" t="s">
        <v>87</v>
      </c>
      <c r="E4" s="23" t="s">
        <v>89</v>
      </c>
      <c r="F4" s="21" t="s">
        <v>89</v>
      </c>
      <c r="G4" s="21" t="s">
        <v>89</v>
      </c>
      <c r="H4" s="21" t="s">
        <v>89</v>
      </c>
      <c r="I4" s="21" t="s">
        <v>103</v>
      </c>
      <c r="J4" s="21" t="s">
        <v>89</v>
      </c>
      <c r="K4" s="21" t="s">
        <v>89</v>
      </c>
      <c r="L4" s="21" t="s">
        <v>89</v>
      </c>
    </row>
    <row r="5" spans="1:12" ht="35.1" customHeight="1" x14ac:dyDescent="0.25">
      <c r="A5" s="25" t="s">
        <v>125</v>
      </c>
      <c r="B5" s="21" t="s">
        <v>70</v>
      </c>
      <c r="C5" s="21" t="s">
        <v>133</v>
      </c>
      <c r="D5" s="21" t="s">
        <v>87</v>
      </c>
      <c r="E5" s="23">
        <v>41850</v>
      </c>
      <c r="F5" s="21">
        <v>21</v>
      </c>
      <c r="G5" s="21">
        <v>55</v>
      </c>
      <c r="H5" s="21" t="s">
        <v>89</v>
      </c>
      <c r="I5" s="21" t="s">
        <v>76</v>
      </c>
      <c r="J5" s="21" t="s">
        <v>78</v>
      </c>
      <c r="K5" s="21" t="s">
        <v>75</v>
      </c>
      <c r="L5" s="21">
        <v>29</v>
      </c>
    </row>
    <row r="6" spans="1:12" ht="35.1" customHeight="1" x14ac:dyDescent="0.25">
      <c r="A6" s="25" t="s">
        <v>126</v>
      </c>
      <c r="B6" s="21" t="s">
        <v>77</v>
      </c>
      <c r="C6" s="22" t="s">
        <v>133</v>
      </c>
      <c r="D6" s="21" t="s">
        <v>87</v>
      </c>
      <c r="E6" s="23" t="s">
        <v>89</v>
      </c>
      <c r="F6" s="21" t="s">
        <v>89</v>
      </c>
      <c r="G6" s="21" t="s">
        <v>89</v>
      </c>
      <c r="H6" s="21" t="s">
        <v>89</v>
      </c>
      <c r="I6" s="21" t="s">
        <v>104</v>
      </c>
      <c r="J6" s="21" t="s">
        <v>89</v>
      </c>
      <c r="K6" s="21" t="s">
        <v>89</v>
      </c>
      <c r="L6" s="21" t="s">
        <v>89</v>
      </c>
    </row>
    <row r="7" spans="1:12" ht="35.1" customHeight="1" x14ac:dyDescent="0.25">
      <c r="A7" s="25" t="s">
        <v>127</v>
      </c>
      <c r="B7" s="21" t="s">
        <v>77</v>
      </c>
      <c r="C7" s="22" t="s">
        <v>133</v>
      </c>
      <c r="D7" s="21" t="s">
        <v>87</v>
      </c>
      <c r="E7" s="23" t="s">
        <v>89</v>
      </c>
      <c r="F7" s="21" t="s">
        <v>89</v>
      </c>
      <c r="G7" s="21" t="s">
        <v>89</v>
      </c>
      <c r="H7" s="21" t="s">
        <v>89</v>
      </c>
      <c r="I7" s="21" t="s">
        <v>105</v>
      </c>
      <c r="J7" s="21" t="s">
        <v>89</v>
      </c>
      <c r="K7" s="21" t="s">
        <v>89</v>
      </c>
      <c r="L7" s="21" t="s">
        <v>89</v>
      </c>
    </row>
    <row r="8" spans="1:12" ht="35.1" customHeight="1" x14ac:dyDescent="0.25">
      <c r="A8" s="25" t="s">
        <v>128</v>
      </c>
      <c r="B8" s="21" t="s">
        <v>77</v>
      </c>
      <c r="C8" s="21" t="s">
        <v>133</v>
      </c>
      <c r="D8" s="21" t="s">
        <v>87</v>
      </c>
      <c r="E8" s="23" t="s">
        <v>90</v>
      </c>
      <c r="F8" s="21">
        <v>68.5</v>
      </c>
      <c r="G8" s="21" t="s">
        <v>94</v>
      </c>
      <c r="H8" s="24">
        <v>7.8</v>
      </c>
      <c r="I8" s="21" t="s">
        <v>162</v>
      </c>
      <c r="J8" s="21" t="s">
        <v>98</v>
      </c>
      <c r="K8" s="21" t="s">
        <v>102</v>
      </c>
      <c r="L8" s="21">
        <v>8</v>
      </c>
    </row>
    <row r="9" spans="1:12" ht="35.1" customHeight="1" x14ac:dyDescent="0.25">
      <c r="A9" s="25" t="s">
        <v>129</v>
      </c>
      <c r="B9" s="21" t="s">
        <v>77</v>
      </c>
      <c r="C9" s="21" t="s">
        <v>133</v>
      </c>
      <c r="D9" s="21" t="s">
        <v>87</v>
      </c>
      <c r="E9" s="23" t="s">
        <v>91</v>
      </c>
      <c r="F9" s="21">
        <v>74</v>
      </c>
      <c r="G9" s="21" t="s">
        <v>95</v>
      </c>
      <c r="H9" s="24">
        <v>7.8</v>
      </c>
      <c r="I9" s="21" t="s">
        <v>161</v>
      </c>
      <c r="J9" s="21" t="s">
        <v>99</v>
      </c>
      <c r="K9" s="21" t="s">
        <v>102</v>
      </c>
      <c r="L9" s="21">
        <v>8</v>
      </c>
    </row>
    <row r="10" spans="1:12" ht="35.1" customHeight="1" x14ac:dyDescent="0.25">
      <c r="A10" s="25" t="s">
        <v>130</v>
      </c>
      <c r="B10" s="21" t="s">
        <v>77</v>
      </c>
      <c r="C10" s="21" t="s">
        <v>133</v>
      </c>
      <c r="D10" s="21" t="s">
        <v>87</v>
      </c>
      <c r="E10" s="23" t="s">
        <v>92</v>
      </c>
      <c r="F10" s="21">
        <v>180</v>
      </c>
      <c r="G10" s="21" t="s">
        <v>96</v>
      </c>
      <c r="H10" s="24">
        <v>8.5</v>
      </c>
      <c r="I10" s="21" t="s">
        <v>89</v>
      </c>
      <c r="J10" s="21" t="s">
        <v>79</v>
      </c>
      <c r="K10" s="21" t="s">
        <v>80</v>
      </c>
      <c r="L10" s="21" t="s">
        <v>132</v>
      </c>
    </row>
    <row r="11" spans="1:12" ht="35.1" customHeight="1" x14ac:dyDescent="0.25">
      <c r="A11" s="25" t="s">
        <v>131</v>
      </c>
      <c r="B11" s="21" t="s">
        <v>70</v>
      </c>
      <c r="C11" s="21" t="s">
        <v>133</v>
      </c>
      <c r="D11" s="21" t="s">
        <v>87</v>
      </c>
      <c r="E11" s="23" t="s">
        <v>100</v>
      </c>
      <c r="F11" s="21">
        <v>45</v>
      </c>
      <c r="G11" s="21">
        <v>38.5</v>
      </c>
      <c r="H11" s="24">
        <v>7.1</v>
      </c>
      <c r="I11" s="21" t="s">
        <v>76</v>
      </c>
      <c r="J11" s="21" t="s">
        <v>107</v>
      </c>
      <c r="K11" s="21" t="s">
        <v>75</v>
      </c>
      <c r="L11" s="21">
        <v>23</v>
      </c>
    </row>
    <row r="12" spans="1:12" ht="35.1" customHeight="1" x14ac:dyDescent="0.25">
      <c r="A12" s="25">
        <v>10</v>
      </c>
      <c r="B12" s="21" t="s">
        <v>70</v>
      </c>
      <c r="C12" s="21" t="s">
        <v>133</v>
      </c>
      <c r="D12" s="21" t="s">
        <v>87</v>
      </c>
      <c r="E12" s="23" t="s">
        <v>101</v>
      </c>
      <c r="F12" s="21">
        <v>35</v>
      </c>
      <c r="G12" s="21">
        <v>55</v>
      </c>
      <c r="H12" s="21" t="s">
        <v>89</v>
      </c>
      <c r="I12" s="21" t="s">
        <v>83</v>
      </c>
      <c r="J12" s="21" t="s">
        <v>81</v>
      </c>
      <c r="K12" s="21" t="s">
        <v>82</v>
      </c>
      <c r="L12" s="21">
        <v>25</v>
      </c>
    </row>
    <row r="13" spans="1:12" ht="35.1" customHeight="1" x14ac:dyDescent="0.25">
      <c r="A13" s="25">
        <v>11</v>
      </c>
      <c r="B13" s="21" t="s">
        <v>77</v>
      </c>
      <c r="C13" s="22" t="s">
        <v>133</v>
      </c>
      <c r="D13" s="21" t="s">
        <v>87</v>
      </c>
      <c r="E13" s="23" t="s">
        <v>89</v>
      </c>
      <c r="F13" s="21" t="s">
        <v>89</v>
      </c>
      <c r="G13" s="21" t="s">
        <v>89</v>
      </c>
      <c r="H13" s="21" t="s">
        <v>89</v>
      </c>
      <c r="I13" s="21" t="s">
        <v>89</v>
      </c>
      <c r="J13" s="21" t="s">
        <v>89</v>
      </c>
      <c r="K13" s="21" t="s">
        <v>89</v>
      </c>
      <c r="L13" s="21" t="s">
        <v>89</v>
      </c>
    </row>
    <row r="14" spans="1:12" ht="35.1" customHeight="1" x14ac:dyDescent="0.25">
      <c r="A14" s="25">
        <v>12</v>
      </c>
      <c r="B14" s="21" t="s">
        <v>77</v>
      </c>
      <c r="C14" s="21" t="s">
        <v>134</v>
      </c>
      <c r="D14" s="21" t="s">
        <v>87</v>
      </c>
      <c r="E14" s="23">
        <v>900</v>
      </c>
      <c r="F14" s="21">
        <v>60</v>
      </c>
      <c r="G14" s="21">
        <v>40</v>
      </c>
      <c r="H14" s="24">
        <v>7.7</v>
      </c>
      <c r="I14" s="275" t="s">
        <v>106</v>
      </c>
      <c r="J14" s="21" t="s">
        <v>84</v>
      </c>
      <c r="K14" s="21" t="s">
        <v>85</v>
      </c>
      <c r="L14" s="21">
        <v>35</v>
      </c>
    </row>
    <row r="15" spans="1:12" ht="35.1" customHeight="1" x14ac:dyDescent="0.25">
      <c r="A15" s="25">
        <v>13</v>
      </c>
      <c r="B15" s="21" t="s">
        <v>77</v>
      </c>
      <c r="C15" s="21" t="s">
        <v>134</v>
      </c>
      <c r="D15" s="21" t="s">
        <v>88</v>
      </c>
      <c r="E15" s="23">
        <v>900</v>
      </c>
      <c r="F15" s="21">
        <v>60</v>
      </c>
      <c r="G15" s="21">
        <v>40</v>
      </c>
      <c r="H15" s="24">
        <v>7.7</v>
      </c>
      <c r="I15" s="275"/>
      <c r="J15" s="21" t="s">
        <v>84</v>
      </c>
      <c r="K15" s="21" t="s">
        <v>85</v>
      </c>
      <c r="L15" s="21">
        <v>35</v>
      </c>
    </row>
  </sheetData>
  <sheetProtection algorithmName="SHA-512" hashValue="yn5JeHBJKZ16/C99evTFLhWtGSEVYiN104LeGd3OIJiogcr1jHiL+xeU1BiGmzbg8klNL41IT5YpBcvL9wArIg==" saltValue="R21cP3dLIqieJLdjkj+sMw==" spinCount="100000" sheet="1" objects="1" scenarios="1" selectLockedCells="1" selectUnlockedCells="1"/>
  <mergeCells count="11">
    <mergeCell ref="L1:L2"/>
    <mergeCell ref="D1:D2"/>
    <mergeCell ref="I14:I15"/>
    <mergeCell ref="A1:C1"/>
    <mergeCell ref="F1:F2"/>
    <mergeCell ref="E1:E2"/>
    <mergeCell ref="G1:G2"/>
    <mergeCell ref="H1:H2"/>
    <mergeCell ref="J1:J2"/>
    <mergeCell ref="K1:K2"/>
    <mergeCell ref="I1:I2"/>
  </mergeCells>
  <pageMargins left="0.7" right="0.7" top="0.78740157499999996" bottom="0.78740157499999996" header="0.3" footer="0.3"/>
  <ignoredErrors>
    <ignoredError sqref="A3:A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BAE12-F99B-4C00-AE9C-0B02EF3EFDC6}">
  <sheetPr>
    <tabColor rgb="FF004CAB"/>
  </sheetPr>
  <dimension ref="A1:H56"/>
  <sheetViews>
    <sheetView workbookViewId="0">
      <pane xSplit="2" ySplit="6" topLeftCell="C7" activePane="bottomRight" state="frozen"/>
      <selection pane="topRight" activeCell="C1" sqref="C1"/>
      <selection pane="bottomLeft" activeCell="A7" sqref="A7"/>
      <selection pane="bottomRight" activeCell="I43" sqref="I43"/>
    </sheetView>
  </sheetViews>
  <sheetFormatPr defaultColWidth="25.7109375" defaultRowHeight="20.100000000000001" customHeight="1" x14ac:dyDescent="0.25"/>
  <cols>
    <col min="1" max="1" width="25.7109375" style="1"/>
    <col min="2" max="7" width="25.7109375" style="1" customWidth="1"/>
    <col min="8" max="8" width="25.7109375" style="17"/>
    <col min="9" max="16384" width="25.7109375" style="1"/>
  </cols>
  <sheetData>
    <row r="1" spans="1:8" ht="20.100000000000001" customHeight="1" x14ac:dyDescent="0.25">
      <c r="A1" s="279" t="s">
        <v>108</v>
      </c>
      <c r="B1" s="280"/>
      <c r="C1" s="280"/>
      <c r="D1" s="280"/>
      <c r="E1" s="280"/>
      <c r="F1" s="280"/>
      <c r="G1" s="281"/>
    </row>
    <row r="2" spans="1:8" ht="20.100000000000001" customHeight="1" x14ac:dyDescent="0.25">
      <c r="A2" s="282"/>
      <c r="B2" s="283"/>
      <c r="C2" s="283"/>
      <c r="D2" s="283"/>
      <c r="E2" s="283"/>
      <c r="F2" s="283"/>
      <c r="G2" s="284"/>
    </row>
    <row r="5" spans="1:8" ht="20.100000000000001" customHeight="1" x14ac:dyDescent="0.25">
      <c r="A5" s="285" t="s">
        <v>109</v>
      </c>
      <c r="B5" s="286"/>
      <c r="C5" s="286" t="s">
        <v>110</v>
      </c>
      <c r="D5" s="286"/>
      <c r="E5" s="286"/>
      <c r="F5" s="286"/>
      <c r="G5" s="287" t="s">
        <v>111</v>
      </c>
      <c r="H5" s="288"/>
    </row>
    <row r="6" spans="1:8" ht="20.100000000000001" customHeight="1" x14ac:dyDescent="0.25">
      <c r="A6" s="100" t="s">
        <v>112</v>
      </c>
      <c r="B6" s="101" t="s">
        <v>0</v>
      </c>
      <c r="C6" s="101" t="s">
        <v>149</v>
      </c>
      <c r="D6" s="101" t="s">
        <v>150</v>
      </c>
      <c r="E6" s="101" t="s">
        <v>151</v>
      </c>
      <c r="F6" s="101" t="s">
        <v>148</v>
      </c>
      <c r="G6" s="102" t="s">
        <v>113</v>
      </c>
      <c r="H6" s="103" t="s">
        <v>152</v>
      </c>
    </row>
    <row r="7" spans="1:8" ht="20.100000000000001" customHeight="1" x14ac:dyDescent="0.25">
      <c r="A7" s="104" t="s">
        <v>4</v>
      </c>
      <c r="B7" s="105" t="s">
        <v>5</v>
      </c>
      <c r="C7" s="105" t="s">
        <v>114</v>
      </c>
      <c r="D7" s="105" t="s">
        <v>114</v>
      </c>
      <c r="E7" s="105"/>
      <c r="F7" s="105"/>
      <c r="G7" s="105"/>
      <c r="H7" s="106"/>
    </row>
    <row r="8" spans="1:8" ht="20.100000000000001" customHeight="1" x14ac:dyDescent="0.25">
      <c r="A8" s="104" t="s">
        <v>9</v>
      </c>
      <c r="B8" s="105" t="s">
        <v>10</v>
      </c>
      <c r="C8" s="105" t="s">
        <v>114</v>
      </c>
      <c r="D8" s="105" t="s">
        <v>114</v>
      </c>
      <c r="E8" s="105" t="s">
        <v>114</v>
      </c>
      <c r="F8" s="105" t="s">
        <v>114</v>
      </c>
      <c r="G8" s="105" t="s">
        <v>114</v>
      </c>
      <c r="H8" s="106" t="s">
        <v>114</v>
      </c>
    </row>
    <row r="9" spans="1:8" ht="20.100000000000001" customHeight="1" x14ac:dyDescent="0.25">
      <c r="A9" s="104" t="s">
        <v>20</v>
      </c>
      <c r="B9" s="105" t="s">
        <v>5</v>
      </c>
      <c r="C9" s="105" t="s">
        <v>114</v>
      </c>
      <c r="D9" s="105" t="s">
        <v>114</v>
      </c>
      <c r="E9" s="105" t="s">
        <v>114</v>
      </c>
      <c r="F9" s="105" t="s">
        <v>114</v>
      </c>
      <c r="G9" s="105"/>
      <c r="H9" s="106"/>
    </row>
    <row r="10" spans="1:8" ht="20.100000000000001" customHeight="1" x14ac:dyDescent="0.25">
      <c r="A10" s="104" t="s">
        <v>14</v>
      </c>
      <c r="B10" s="105" t="s">
        <v>13</v>
      </c>
      <c r="C10" s="105" t="s">
        <v>114</v>
      </c>
      <c r="D10" s="105" t="s">
        <v>114</v>
      </c>
      <c r="E10" s="105" t="s">
        <v>114</v>
      </c>
      <c r="F10" s="105" t="s">
        <v>114</v>
      </c>
      <c r="G10" s="105" t="s">
        <v>114</v>
      </c>
      <c r="H10" s="106" t="s">
        <v>114</v>
      </c>
    </row>
    <row r="11" spans="1:8" ht="20.100000000000001" customHeight="1" x14ac:dyDescent="0.25">
      <c r="A11" s="104" t="s">
        <v>16</v>
      </c>
      <c r="B11" s="105" t="s">
        <v>10</v>
      </c>
      <c r="C11" s="105" t="s">
        <v>114</v>
      </c>
      <c r="D11" s="105" t="s">
        <v>114</v>
      </c>
      <c r="E11" s="105" t="s">
        <v>114</v>
      </c>
      <c r="F11" s="105" t="s">
        <v>114</v>
      </c>
      <c r="G11" s="105" t="s">
        <v>114</v>
      </c>
      <c r="H11" s="106" t="s">
        <v>114</v>
      </c>
    </row>
    <row r="12" spans="1:8" ht="20.100000000000001" customHeight="1" x14ac:dyDescent="0.25">
      <c r="A12" s="104" t="s">
        <v>32</v>
      </c>
      <c r="B12" s="105" t="s">
        <v>23</v>
      </c>
      <c r="C12" s="105" t="s">
        <v>114</v>
      </c>
      <c r="D12" s="105" t="s">
        <v>114</v>
      </c>
      <c r="E12" s="105" t="s">
        <v>114</v>
      </c>
      <c r="F12" s="105" t="s">
        <v>114</v>
      </c>
      <c r="G12" s="105" t="s">
        <v>114</v>
      </c>
      <c r="H12" s="106" t="s">
        <v>114</v>
      </c>
    </row>
    <row r="13" spans="1:8" ht="20.100000000000001" customHeight="1" x14ac:dyDescent="0.25">
      <c r="A13" s="104" t="s">
        <v>115</v>
      </c>
      <c r="B13" s="105" t="s">
        <v>23</v>
      </c>
      <c r="C13" s="105"/>
      <c r="D13" s="105"/>
      <c r="E13" s="105" t="s">
        <v>114</v>
      </c>
      <c r="F13" s="105" t="s">
        <v>114</v>
      </c>
      <c r="G13" s="105" t="s">
        <v>114</v>
      </c>
      <c r="H13" s="106" t="s">
        <v>114</v>
      </c>
    </row>
    <row r="14" spans="1:8" ht="20.100000000000001" customHeight="1" x14ac:dyDescent="0.25">
      <c r="A14" s="104" t="s">
        <v>33</v>
      </c>
      <c r="B14" s="105" t="s">
        <v>5</v>
      </c>
      <c r="C14" s="105" t="s">
        <v>114</v>
      </c>
      <c r="D14" s="105" t="s">
        <v>114</v>
      </c>
      <c r="E14" s="105" t="s">
        <v>114</v>
      </c>
      <c r="F14" s="105" t="s">
        <v>114</v>
      </c>
      <c r="G14" s="105" t="s">
        <v>114</v>
      </c>
      <c r="H14" s="106" t="s">
        <v>114</v>
      </c>
    </row>
    <row r="15" spans="1:8" ht="20.100000000000001" customHeight="1" x14ac:dyDescent="0.25">
      <c r="A15" s="104" t="s">
        <v>116</v>
      </c>
      <c r="B15" s="105" t="s">
        <v>117</v>
      </c>
      <c r="C15" s="105"/>
      <c r="D15" s="105"/>
      <c r="E15" s="105" t="s">
        <v>114</v>
      </c>
      <c r="F15" s="105" t="s">
        <v>114</v>
      </c>
      <c r="G15" s="105" t="s">
        <v>114</v>
      </c>
      <c r="H15" s="106" t="s">
        <v>114</v>
      </c>
    </row>
    <row r="16" spans="1:8" ht="20.100000000000001" customHeight="1" x14ac:dyDescent="0.25">
      <c r="A16" s="104" t="s">
        <v>21</v>
      </c>
      <c r="B16" s="105" t="s">
        <v>13</v>
      </c>
      <c r="C16" s="105" t="s">
        <v>114</v>
      </c>
      <c r="D16" s="105" t="s">
        <v>114</v>
      </c>
      <c r="E16" s="105" t="s">
        <v>114</v>
      </c>
      <c r="F16" s="105" t="s">
        <v>114</v>
      </c>
      <c r="G16" s="105" t="s">
        <v>114</v>
      </c>
      <c r="H16" s="106" t="s">
        <v>114</v>
      </c>
    </row>
    <row r="17" spans="1:8" ht="20.100000000000001" customHeight="1" x14ac:dyDescent="0.25">
      <c r="A17" s="104" t="s">
        <v>28</v>
      </c>
      <c r="B17" s="105" t="s">
        <v>13</v>
      </c>
      <c r="C17" s="105" t="s">
        <v>114</v>
      </c>
      <c r="D17" s="105" t="s">
        <v>114</v>
      </c>
      <c r="E17" s="105" t="s">
        <v>114</v>
      </c>
      <c r="F17" s="105" t="s">
        <v>114</v>
      </c>
      <c r="G17" s="105" t="s">
        <v>114</v>
      </c>
      <c r="H17" s="106" t="s">
        <v>114</v>
      </c>
    </row>
    <row r="18" spans="1:8" ht="20.100000000000001" customHeight="1" x14ac:dyDescent="0.25">
      <c r="A18" s="104" t="s">
        <v>31</v>
      </c>
      <c r="B18" s="105" t="s">
        <v>10</v>
      </c>
      <c r="C18" s="105" t="s">
        <v>114</v>
      </c>
      <c r="D18" s="105" t="s">
        <v>114</v>
      </c>
      <c r="E18" s="105" t="s">
        <v>114</v>
      </c>
      <c r="F18" s="105" t="s">
        <v>114</v>
      </c>
      <c r="G18" s="105" t="s">
        <v>114</v>
      </c>
      <c r="H18" s="106" t="s">
        <v>114</v>
      </c>
    </row>
    <row r="19" spans="1:8" ht="20.100000000000001" customHeight="1" x14ac:dyDescent="0.25">
      <c r="A19" s="104" t="s">
        <v>34</v>
      </c>
      <c r="B19" s="105" t="s">
        <v>13</v>
      </c>
      <c r="C19" s="105" t="s">
        <v>114</v>
      </c>
      <c r="D19" s="105" t="s">
        <v>114</v>
      </c>
      <c r="E19" s="105" t="s">
        <v>114</v>
      </c>
      <c r="F19" s="105" t="s">
        <v>114</v>
      </c>
      <c r="G19" s="105" t="s">
        <v>114</v>
      </c>
      <c r="H19" s="106" t="s">
        <v>114</v>
      </c>
    </row>
    <row r="20" spans="1:8" ht="20.100000000000001" customHeight="1" x14ac:dyDescent="0.25">
      <c r="A20" s="104" t="s">
        <v>35</v>
      </c>
      <c r="B20" s="105" t="s">
        <v>36</v>
      </c>
      <c r="C20" s="105" t="s">
        <v>114</v>
      </c>
      <c r="D20" s="105" t="s">
        <v>114</v>
      </c>
      <c r="E20" s="105" t="s">
        <v>114</v>
      </c>
      <c r="F20" s="105" t="s">
        <v>114</v>
      </c>
      <c r="G20" s="105" t="s">
        <v>114</v>
      </c>
      <c r="H20" s="106" t="s">
        <v>114</v>
      </c>
    </row>
    <row r="21" spans="1:8" ht="20.100000000000001" customHeight="1" x14ac:dyDescent="0.25">
      <c r="A21" s="104" t="s">
        <v>118</v>
      </c>
      <c r="B21" s="105" t="s">
        <v>117</v>
      </c>
      <c r="C21" s="105"/>
      <c r="D21" s="105"/>
      <c r="E21" s="105" t="s">
        <v>114</v>
      </c>
      <c r="F21" s="105" t="s">
        <v>114</v>
      </c>
      <c r="G21" s="105" t="s">
        <v>114</v>
      </c>
      <c r="H21" s="106" t="s">
        <v>114</v>
      </c>
    </row>
    <row r="22" spans="1:8" ht="20.100000000000001" customHeight="1" x14ac:dyDescent="0.25">
      <c r="A22" s="104" t="s">
        <v>22</v>
      </c>
      <c r="B22" s="105" t="s">
        <v>23</v>
      </c>
      <c r="C22" s="105" t="s">
        <v>114</v>
      </c>
      <c r="D22" s="105" t="s">
        <v>114</v>
      </c>
      <c r="E22" s="105" t="s">
        <v>114</v>
      </c>
      <c r="F22" s="105" t="s">
        <v>114</v>
      </c>
      <c r="G22" s="105" t="s">
        <v>114</v>
      </c>
      <c r="H22" s="106" t="s">
        <v>114</v>
      </c>
    </row>
    <row r="23" spans="1:8" ht="20.100000000000001" customHeight="1" x14ac:dyDescent="0.25">
      <c r="A23" s="104" t="s">
        <v>37</v>
      </c>
      <c r="B23" s="105" t="s">
        <v>13</v>
      </c>
      <c r="C23" s="105" t="s">
        <v>114</v>
      </c>
      <c r="D23" s="105" t="s">
        <v>114</v>
      </c>
      <c r="E23" s="105" t="s">
        <v>114</v>
      </c>
      <c r="F23" s="105" t="s">
        <v>114</v>
      </c>
      <c r="G23" s="105" t="s">
        <v>114</v>
      </c>
      <c r="H23" s="106" t="s">
        <v>114</v>
      </c>
    </row>
    <row r="24" spans="1:8" ht="20.100000000000001" customHeight="1" x14ac:dyDescent="0.25">
      <c r="A24" s="104" t="s">
        <v>119</v>
      </c>
      <c r="B24" s="105" t="s">
        <v>117</v>
      </c>
      <c r="C24" s="105"/>
      <c r="D24" s="105"/>
      <c r="E24" s="105" t="s">
        <v>114</v>
      </c>
      <c r="F24" s="105" t="s">
        <v>114</v>
      </c>
      <c r="G24" s="105" t="s">
        <v>114</v>
      </c>
      <c r="H24" s="106" t="s">
        <v>114</v>
      </c>
    </row>
    <row r="25" spans="1:8" ht="20.100000000000001" customHeight="1" x14ac:dyDescent="0.25">
      <c r="A25" s="104" t="s">
        <v>38</v>
      </c>
      <c r="B25" s="105" t="s">
        <v>18</v>
      </c>
      <c r="C25" s="105" t="s">
        <v>114</v>
      </c>
      <c r="D25" s="105" t="s">
        <v>114</v>
      </c>
      <c r="E25" s="105" t="s">
        <v>114</v>
      </c>
      <c r="F25" s="105" t="s">
        <v>114</v>
      </c>
      <c r="G25" s="105" t="s">
        <v>114</v>
      </c>
      <c r="H25" s="106" t="s">
        <v>114</v>
      </c>
    </row>
    <row r="26" spans="1:8" ht="20.100000000000001" customHeight="1" x14ac:dyDescent="0.25">
      <c r="A26" s="104" t="s">
        <v>30</v>
      </c>
      <c r="B26" s="105" t="s">
        <v>13</v>
      </c>
      <c r="C26" s="105" t="s">
        <v>114</v>
      </c>
      <c r="D26" s="105" t="s">
        <v>114</v>
      </c>
      <c r="E26" s="105" t="s">
        <v>114</v>
      </c>
      <c r="F26" s="105" t="s">
        <v>114</v>
      </c>
      <c r="G26" s="105" t="s">
        <v>114</v>
      </c>
      <c r="H26" s="106" t="s">
        <v>114</v>
      </c>
    </row>
    <row r="27" spans="1:8" ht="20.100000000000001" customHeight="1" x14ac:dyDescent="0.25">
      <c r="A27" s="104" t="s">
        <v>15</v>
      </c>
      <c r="B27" s="105" t="s">
        <v>10</v>
      </c>
      <c r="C27" s="105" t="s">
        <v>114</v>
      </c>
      <c r="D27" s="105"/>
      <c r="E27" s="105" t="s">
        <v>114</v>
      </c>
      <c r="F27" s="105" t="s">
        <v>114</v>
      </c>
      <c r="G27" s="105" t="s">
        <v>114</v>
      </c>
      <c r="H27" s="106" t="s">
        <v>114</v>
      </c>
    </row>
    <row r="28" spans="1:8" ht="20.100000000000001" customHeight="1" x14ac:dyDescent="0.25">
      <c r="A28" s="104" t="s">
        <v>27</v>
      </c>
      <c r="B28" s="105" t="s">
        <v>13</v>
      </c>
      <c r="C28" s="105" t="s">
        <v>114</v>
      </c>
      <c r="D28" s="105" t="s">
        <v>114</v>
      </c>
      <c r="E28" s="105" t="s">
        <v>114</v>
      </c>
      <c r="F28" s="105" t="s">
        <v>114</v>
      </c>
      <c r="G28" s="105" t="s">
        <v>114</v>
      </c>
      <c r="H28" s="106" t="s">
        <v>114</v>
      </c>
    </row>
    <row r="29" spans="1:8" ht="20.100000000000001" customHeight="1" x14ac:dyDescent="0.25">
      <c r="A29" s="104" t="s">
        <v>12</v>
      </c>
      <c r="B29" s="105" t="s">
        <v>13</v>
      </c>
      <c r="C29" s="105" t="s">
        <v>114</v>
      </c>
      <c r="D29" s="105" t="s">
        <v>114</v>
      </c>
      <c r="E29" s="105" t="s">
        <v>114</v>
      </c>
      <c r="F29" s="105" t="s">
        <v>114</v>
      </c>
      <c r="G29" s="105" t="s">
        <v>114</v>
      </c>
      <c r="H29" s="106" t="s">
        <v>114</v>
      </c>
    </row>
    <row r="30" spans="1:8" ht="20.100000000000001" customHeight="1" x14ac:dyDescent="0.25">
      <c r="A30" s="104" t="s">
        <v>39</v>
      </c>
      <c r="B30" s="105" t="s">
        <v>7</v>
      </c>
      <c r="C30" s="105" t="s">
        <v>114</v>
      </c>
      <c r="D30" s="105" t="s">
        <v>114</v>
      </c>
      <c r="E30" s="105" t="s">
        <v>114</v>
      </c>
      <c r="F30" s="105" t="s">
        <v>114</v>
      </c>
      <c r="G30" s="105" t="s">
        <v>114</v>
      </c>
      <c r="H30" s="106" t="s">
        <v>114</v>
      </c>
    </row>
    <row r="31" spans="1:8" ht="20.100000000000001" customHeight="1" x14ac:dyDescent="0.25">
      <c r="A31" s="104" t="s">
        <v>40</v>
      </c>
      <c r="B31" s="105" t="s">
        <v>18</v>
      </c>
      <c r="C31" s="105" t="s">
        <v>114</v>
      </c>
      <c r="D31" s="105" t="s">
        <v>114</v>
      </c>
      <c r="E31" s="105" t="s">
        <v>114</v>
      </c>
      <c r="F31" s="105" t="s">
        <v>114</v>
      </c>
      <c r="G31" s="105" t="s">
        <v>114</v>
      </c>
      <c r="H31" s="106" t="s">
        <v>114</v>
      </c>
    </row>
    <row r="32" spans="1:8" ht="20.100000000000001" customHeight="1" x14ac:dyDescent="0.25">
      <c r="A32" s="104" t="s">
        <v>29</v>
      </c>
      <c r="B32" s="105" t="s">
        <v>13</v>
      </c>
      <c r="C32" s="105" t="s">
        <v>114</v>
      </c>
      <c r="D32" s="105" t="s">
        <v>114</v>
      </c>
      <c r="E32" s="105" t="s">
        <v>114</v>
      </c>
      <c r="F32" s="105" t="s">
        <v>114</v>
      </c>
      <c r="G32" s="105" t="s">
        <v>114</v>
      </c>
      <c r="H32" s="106" t="s">
        <v>114</v>
      </c>
    </row>
    <row r="33" spans="1:8" ht="20.100000000000001" customHeight="1" x14ac:dyDescent="0.25">
      <c r="A33" s="104" t="s">
        <v>120</v>
      </c>
      <c r="B33" s="105" t="s">
        <v>117</v>
      </c>
      <c r="C33" s="105"/>
      <c r="D33" s="105"/>
      <c r="E33" s="105" t="s">
        <v>114</v>
      </c>
      <c r="F33" s="105" t="s">
        <v>114</v>
      </c>
      <c r="G33" s="105" t="s">
        <v>114</v>
      </c>
      <c r="H33" s="106" t="s">
        <v>114</v>
      </c>
    </row>
    <row r="34" spans="1:8" ht="20.100000000000001" customHeight="1" x14ac:dyDescent="0.25">
      <c r="A34" s="104" t="s">
        <v>41</v>
      </c>
      <c r="B34" s="105" t="s">
        <v>10</v>
      </c>
      <c r="C34" s="105" t="s">
        <v>114</v>
      </c>
      <c r="D34" s="105" t="s">
        <v>114</v>
      </c>
      <c r="E34" s="105" t="s">
        <v>114</v>
      </c>
      <c r="F34" s="105" t="s">
        <v>114</v>
      </c>
      <c r="G34" s="105" t="s">
        <v>114</v>
      </c>
      <c r="H34" s="106" t="s">
        <v>114</v>
      </c>
    </row>
    <row r="35" spans="1:8" ht="20.100000000000001" customHeight="1" x14ac:dyDescent="0.25">
      <c r="A35" s="104" t="s">
        <v>42</v>
      </c>
      <c r="B35" s="105" t="s">
        <v>13</v>
      </c>
      <c r="C35" s="105" t="s">
        <v>114</v>
      </c>
      <c r="D35" s="105" t="s">
        <v>114</v>
      </c>
      <c r="E35" s="105" t="s">
        <v>114</v>
      </c>
      <c r="F35" s="105" t="s">
        <v>114</v>
      </c>
      <c r="G35" s="105" t="s">
        <v>114</v>
      </c>
      <c r="H35" s="106" t="s">
        <v>114</v>
      </c>
    </row>
    <row r="36" spans="1:8" ht="20.100000000000001" customHeight="1" x14ac:dyDescent="0.25">
      <c r="A36" s="104" t="s">
        <v>43</v>
      </c>
      <c r="B36" s="105" t="s">
        <v>7</v>
      </c>
      <c r="C36" s="105" t="s">
        <v>114</v>
      </c>
      <c r="D36" s="105" t="s">
        <v>114</v>
      </c>
      <c r="E36" s="105" t="s">
        <v>114</v>
      </c>
      <c r="F36" s="105" t="s">
        <v>114</v>
      </c>
      <c r="G36" s="105" t="s">
        <v>114</v>
      </c>
      <c r="H36" s="106" t="s">
        <v>114</v>
      </c>
    </row>
    <row r="37" spans="1:8" ht="20.100000000000001" customHeight="1" x14ac:dyDescent="0.25">
      <c r="A37" s="104" t="s">
        <v>44</v>
      </c>
      <c r="B37" s="105" t="s">
        <v>7</v>
      </c>
      <c r="C37" s="105" t="s">
        <v>114</v>
      </c>
      <c r="D37" s="105" t="s">
        <v>114</v>
      </c>
      <c r="E37" s="105" t="s">
        <v>114</v>
      </c>
      <c r="F37" s="105" t="s">
        <v>114</v>
      </c>
      <c r="G37" s="105" t="s">
        <v>114</v>
      </c>
      <c r="H37" s="106" t="s">
        <v>114</v>
      </c>
    </row>
    <row r="38" spans="1:8" ht="20.100000000000001" customHeight="1" x14ac:dyDescent="0.25">
      <c r="A38" s="104" t="s">
        <v>25</v>
      </c>
      <c r="B38" s="105" t="s">
        <v>7</v>
      </c>
      <c r="C38" s="105" t="s">
        <v>114</v>
      </c>
      <c r="D38" s="105" t="s">
        <v>114</v>
      </c>
      <c r="E38" s="105" t="s">
        <v>114</v>
      </c>
      <c r="F38" s="105" t="s">
        <v>114</v>
      </c>
      <c r="G38" s="105" t="s">
        <v>114</v>
      </c>
      <c r="H38" s="106" t="s">
        <v>114</v>
      </c>
    </row>
    <row r="39" spans="1:8" ht="20.100000000000001" customHeight="1" x14ac:dyDescent="0.25">
      <c r="A39" s="104" t="s">
        <v>45</v>
      </c>
      <c r="B39" s="105" t="s">
        <v>7</v>
      </c>
      <c r="C39" s="105" t="s">
        <v>114</v>
      </c>
      <c r="D39" s="105" t="s">
        <v>114</v>
      </c>
      <c r="E39" s="105" t="s">
        <v>114</v>
      </c>
      <c r="F39" s="105" t="s">
        <v>114</v>
      </c>
      <c r="G39" s="105" t="s">
        <v>114</v>
      </c>
      <c r="H39" s="106" t="s">
        <v>114</v>
      </c>
    </row>
    <row r="40" spans="1:8" ht="20.100000000000001" customHeight="1" x14ac:dyDescent="0.25">
      <c r="A40" s="104" t="s">
        <v>46</v>
      </c>
      <c r="B40" s="105" t="s">
        <v>7</v>
      </c>
      <c r="C40" s="105" t="s">
        <v>114</v>
      </c>
      <c r="D40" s="105" t="s">
        <v>114</v>
      </c>
      <c r="E40" s="105" t="s">
        <v>114</v>
      </c>
      <c r="F40" s="105" t="s">
        <v>114</v>
      </c>
      <c r="G40" s="105" t="s">
        <v>114</v>
      </c>
      <c r="H40" s="106" t="s">
        <v>114</v>
      </c>
    </row>
    <row r="41" spans="1:8" ht="20.100000000000001" customHeight="1" x14ac:dyDescent="0.25">
      <c r="A41" s="104" t="s">
        <v>19</v>
      </c>
      <c r="B41" s="105" t="s">
        <v>7</v>
      </c>
      <c r="C41" s="105" t="s">
        <v>114</v>
      </c>
      <c r="D41" s="105" t="s">
        <v>114</v>
      </c>
      <c r="E41" s="105" t="s">
        <v>114</v>
      </c>
      <c r="F41" s="105" t="s">
        <v>114</v>
      </c>
      <c r="G41" s="105" t="s">
        <v>114</v>
      </c>
      <c r="H41" s="106" t="s">
        <v>114</v>
      </c>
    </row>
    <row r="42" spans="1:8" ht="20.100000000000001" customHeight="1" x14ac:dyDescent="0.25">
      <c r="A42" s="104" t="s">
        <v>47</v>
      </c>
      <c r="B42" s="105" t="s">
        <v>7</v>
      </c>
      <c r="C42" s="105" t="s">
        <v>114</v>
      </c>
      <c r="D42" s="105" t="s">
        <v>114</v>
      </c>
      <c r="E42" s="105" t="s">
        <v>114</v>
      </c>
      <c r="F42" s="105" t="s">
        <v>114</v>
      </c>
      <c r="G42" s="105" t="s">
        <v>114</v>
      </c>
      <c r="H42" s="106" t="s">
        <v>114</v>
      </c>
    </row>
    <row r="43" spans="1:8" ht="20.100000000000001" customHeight="1" x14ac:dyDescent="0.25">
      <c r="A43" s="104" t="s">
        <v>48</v>
      </c>
      <c r="B43" s="105" t="s">
        <v>7</v>
      </c>
      <c r="C43" s="105" t="s">
        <v>114</v>
      </c>
      <c r="D43" s="105" t="s">
        <v>114</v>
      </c>
      <c r="E43" s="105" t="s">
        <v>114</v>
      </c>
      <c r="F43" s="105" t="s">
        <v>114</v>
      </c>
      <c r="G43" s="105" t="s">
        <v>114</v>
      </c>
      <c r="H43" s="106" t="s">
        <v>114</v>
      </c>
    </row>
    <row r="44" spans="1:8" ht="20.100000000000001" customHeight="1" x14ac:dyDescent="0.25">
      <c r="A44" s="104" t="s">
        <v>49</v>
      </c>
      <c r="B44" s="105" t="s">
        <v>7</v>
      </c>
      <c r="C44" s="105" t="s">
        <v>114</v>
      </c>
      <c r="D44" s="105" t="s">
        <v>114</v>
      </c>
      <c r="E44" s="105" t="s">
        <v>114</v>
      </c>
      <c r="F44" s="105" t="s">
        <v>114</v>
      </c>
      <c r="G44" s="105" t="s">
        <v>114</v>
      </c>
      <c r="H44" s="106" t="s">
        <v>114</v>
      </c>
    </row>
    <row r="45" spans="1:8" ht="20.100000000000001" customHeight="1" x14ac:dyDescent="0.25">
      <c r="A45" s="104" t="s">
        <v>50</v>
      </c>
      <c r="B45" s="105" t="s">
        <v>7</v>
      </c>
      <c r="C45" s="105" t="s">
        <v>114</v>
      </c>
      <c r="D45" s="105" t="s">
        <v>114</v>
      </c>
      <c r="E45" s="105" t="s">
        <v>114</v>
      </c>
      <c r="F45" s="105" t="s">
        <v>114</v>
      </c>
      <c r="G45" s="105" t="s">
        <v>114</v>
      </c>
      <c r="H45" s="106" t="s">
        <v>114</v>
      </c>
    </row>
    <row r="46" spans="1:8" ht="20.100000000000001" customHeight="1" x14ac:dyDescent="0.25">
      <c r="A46" s="104" t="s">
        <v>51</v>
      </c>
      <c r="B46" s="105" t="s">
        <v>7</v>
      </c>
      <c r="C46" s="105" t="s">
        <v>114</v>
      </c>
      <c r="D46" s="105" t="s">
        <v>114</v>
      </c>
      <c r="E46" s="105" t="s">
        <v>114</v>
      </c>
      <c r="F46" s="105" t="s">
        <v>114</v>
      </c>
      <c r="G46" s="105" t="s">
        <v>114</v>
      </c>
      <c r="H46" s="106" t="s">
        <v>114</v>
      </c>
    </row>
    <row r="47" spans="1:8" ht="20.100000000000001" customHeight="1" x14ac:dyDescent="0.25">
      <c r="A47" s="104" t="s">
        <v>11</v>
      </c>
      <c r="B47" s="105" t="s">
        <v>7</v>
      </c>
      <c r="C47" s="105" t="s">
        <v>114</v>
      </c>
      <c r="D47" s="105" t="s">
        <v>114</v>
      </c>
      <c r="E47" s="105"/>
      <c r="F47" s="105"/>
      <c r="G47" s="105"/>
      <c r="H47" s="106"/>
    </row>
    <row r="48" spans="1:8" ht="20.100000000000001" customHeight="1" x14ac:dyDescent="0.25">
      <c r="A48" s="104" t="s">
        <v>6</v>
      </c>
      <c r="B48" s="105" t="s">
        <v>7</v>
      </c>
      <c r="C48" s="105" t="s">
        <v>114</v>
      </c>
      <c r="D48" s="105" t="s">
        <v>114</v>
      </c>
      <c r="E48" s="105" t="s">
        <v>114</v>
      </c>
      <c r="F48" s="105" t="s">
        <v>114</v>
      </c>
      <c r="G48" s="105" t="s">
        <v>114</v>
      </c>
      <c r="H48" s="106" t="s">
        <v>114</v>
      </c>
    </row>
    <row r="49" spans="1:8" ht="20.100000000000001" customHeight="1" x14ac:dyDescent="0.25">
      <c r="A49" s="104" t="s">
        <v>52</v>
      </c>
      <c r="B49" s="105" t="s">
        <v>7</v>
      </c>
      <c r="C49" s="105" t="s">
        <v>114</v>
      </c>
      <c r="D49" s="105" t="s">
        <v>114</v>
      </c>
      <c r="E49" s="105" t="s">
        <v>114</v>
      </c>
      <c r="F49" s="105" t="s">
        <v>114</v>
      </c>
      <c r="G49" s="105" t="s">
        <v>114</v>
      </c>
      <c r="H49" s="106" t="s">
        <v>114</v>
      </c>
    </row>
    <row r="50" spans="1:8" ht="20.100000000000001" customHeight="1" x14ac:dyDescent="0.25">
      <c r="A50" s="104" t="s">
        <v>8</v>
      </c>
      <c r="B50" s="105" t="s">
        <v>7</v>
      </c>
      <c r="C50" s="105" t="s">
        <v>114</v>
      </c>
      <c r="D50" s="105" t="s">
        <v>114</v>
      </c>
      <c r="E50" s="105" t="s">
        <v>114</v>
      </c>
      <c r="F50" s="105" t="s">
        <v>114</v>
      </c>
      <c r="G50" s="105" t="s">
        <v>114</v>
      </c>
      <c r="H50" s="106" t="s">
        <v>114</v>
      </c>
    </row>
    <row r="51" spans="1:8" ht="20.100000000000001" customHeight="1" x14ac:dyDescent="0.25">
      <c r="A51" s="104" t="s">
        <v>53</v>
      </c>
      <c r="B51" s="105" t="s">
        <v>7</v>
      </c>
      <c r="C51" s="105" t="s">
        <v>114</v>
      </c>
      <c r="D51" s="105" t="s">
        <v>114</v>
      </c>
      <c r="E51" s="105" t="s">
        <v>114</v>
      </c>
      <c r="F51" s="105" t="s">
        <v>114</v>
      </c>
      <c r="G51" s="105" t="s">
        <v>114</v>
      </c>
      <c r="H51" s="106" t="s">
        <v>114</v>
      </c>
    </row>
    <row r="52" spans="1:8" ht="20.100000000000001" customHeight="1" x14ac:dyDescent="0.25">
      <c r="A52" s="104" t="s">
        <v>121</v>
      </c>
      <c r="B52" s="105" t="s">
        <v>117</v>
      </c>
      <c r="C52" s="105" t="s">
        <v>114</v>
      </c>
      <c r="D52" s="105" t="s">
        <v>114</v>
      </c>
      <c r="E52" s="105" t="s">
        <v>114</v>
      </c>
      <c r="F52" s="105" t="s">
        <v>114</v>
      </c>
      <c r="G52" s="105" t="s">
        <v>114</v>
      </c>
      <c r="H52" s="106" t="s">
        <v>114</v>
      </c>
    </row>
    <row r="53" spans="1:8" ht="20.100000000000001" customHeight="1" x14ac:dyDescent="0.25">
      <c r="A53" s="104" t="s">
        <v>17</v>
      </c>
      <c r="B53" s="105" t="s">
        <v>18</v>
      </c>
      <c r="C53" s="105" t="s">
        <v>114</v>
      </c>
      <c r="D53" s="105" t="s">
        <v>114</v>
      </c>
      <c r="E53" s="105" t="s">
        <v>114</v>
      </c>
      <c r="F53" s="105" t="s">
        <v>114</v>
      </c>
      <c r="G53" s="105" t="s">
        <v>114</v>
      </c>
      <c r="H53" s="106" t="s">
        <v>114</v>
      </c>
    </row>
    <row r="54" spans="1:8" ht="20.100000000000001" customHeight="1" x14ac:dyDescent="0.25">
      <c r="A54" s="104" t="s">
        <v>24</v>
      </c>
      <c r="B54" s="105" t="s">
        <v>7</v>
      </c>
      <c r="C54" s="105" t="s">
        <v>114</v>
      </c>
      <c r="D54" s="105" t="s">
        <v>114</v>
      </c>
      <c r="E54" s="105" t="s">
        <v>114</v>
      </c>
      <c r="F54" s="105" t="s">
        <v>114</v>
      </c>
      <c r="G54" s="105" t="s">
        <v>114</v>
      </c>
      <c r="H54" s="106" t="s">
        <v>114</v>
      </c>
    </row>
    <row r="55" spans="1:8" ht="20.100000000000001" customHeight="1" x14ac:dyDescent="0.25">
      <c r="A55" s="104" t="s">
        <v>122</v>
      </c>
      <c r="B55" s="105" t="s">
        <v>10</v>
      </c>
      <c r="C55" s="105"/>
      <c r="D55" s="105"/>
      <c r="E55" s="105" t="s">
        <v>114</v>
      </c>
      <c r="F55" s="105" t="s">
        <v>114</v>
      </c>
      <c r="G55" s="105" t="s">
        <v>114</v>
      </c>
      <c r="H55" s="106" t="s">
        <v>114</v>
      </c>
    </row>
    <row r="56" spans="1:8" ht="20.100000000000001" customHeight="1" x14ac:dyDescent="0.25">
      <c r="A56" s="107" t="s">
        <v>26</v>
      </c>
      <c r="B56" s="108" t="s">
        <v>18</v>
      </c>
      <c r="C56" s="108" t="s">
        <v>114</v>
      </c>
      <c r="D56" s="108"/>
      <c r="E56" s="108" t="s">
        <v>114</v>
      </c>
      <c r="F56" s="108" t="s">
        <v>114</v>
      </c>
      <c r="G56" s="108" t="s">
        <v>114</v>
      </c>
      <c r="H56" s="109" t="s">
        <v>114</v>
      </c>
    </row>
  </sheetData>
  <sheetProtection algorithmName="SHA-512" hashValue="jSQwgihcsccFFt7UY0vpKan1cq9ihymrlS+9nSqu+0F16L+JeWV1p8u3TrxjsNn7VqrAtWA0R6I1k3nJrWVmFQ==" saltValue="CyXSlj9+bCAXVwf5dBc/Jg==" spinCount="100000" sheet="1" objects="1" scenarios="1" selectLockedCells="1" sort="0" autoFilter="0" selectUnlockedCells="1"/>
  <mergeCells count="4">
    <mergeCell ref="A1:G2"/>
    <mergeCell ref="A5:B5"/>
    <mergeCell ref="C5:F5"/>
    <mergeCell ref="G5:H5"/>
  </mergeCells>
  <pageMargins left="0.7" right="0.7" top="0.78740157499999996" bottom="0.78740157499999996"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1ED02-B63A-4E14-B5CF-B215A9585BE8}">
  <sheetPr>
    <tabColor rgb="FF004CAB"/>
  </sheetPr>
  <dimension ref="A1:S58"/>
  <sheetViews>
    <sheetView zoomScaleNormal="100" workbookViewId="0">
      <pane xSplit="2" ySplit="2" topLeftCell="C3" activePane="bottomRight" state="frozen"/>
      <selection pane="topRight" activeCell="C1" sqref="C1"/>
      <selection pane="bottomLeft" activeCell="A3" sqref="A3"/>
      <selection pane="bottomRight" activeCell="H45" sqref="H45"/>
    </sheetView>
  </sheetViews>
  <sheetFormatPr defaultColWidth="9.140625" defaultRowHeight="20.100000000000001" customHeight="1" x14ac:dyDescent="0.25"/>
  <cols>
    <col min="1" max="2" width="32.85546875" style="26" customWidth="1"/>
    <col min="3" max="15" width="14.7109375" style="27" customWidth="1"/>
    <col min="16" max="19" width="14.7109375" style="26" customWidth="1"/>
    <col min="20" max="16384" width="9.140625" style="26"/>
  </cols>
  <sheetData>
    <row r="1" spans="1:19" ht="20.100000000000001" customHeight="1" x14ac:dyDescent="0.25">
      <c r="A1" s="285" t="s">
        <v>109</v>
      </c>
      <c r="B1" s="286"/>
      <c r="C1" s="289" t="s">
        <v>142</v>
      </c>
      <c r="D1" s="289"/>
      <c r="E1" s="289"/>
      <c r="F1" s="289"/>
      <c r="G1" s="289"/>
      <c r="H1" s="289"/>
      <c r="I1" s="289"/>
      <c r="J1" s="289"/>
      <c r="K1" s="289"/>
      <c r="L1" s="289"/>
      <c r="M1" s="289"/>
      <c r="N1" s="289"/>
      <c r="O1" s="290"/>
    </row>
    <row r="2" spans="1:19" s="28" customFormat="1" ht="20.100000000000001" customHeight="1" x14ac:dyDescent="0.25">
      <c r="A2" s="110" t="s">
        <v>112</v>
      </c>
      <c r="B2" s="111" t="s">
        <v>0</v>
      </c>
      <c r="C2" s="111" t="s">
        <v>123</v>
      </c>
      <c r="D2" s="111" t="s">
        <v>124</v>
      </c>
      <c r="E2" s="111" t="s">
        <v>125</v>
      </c>
      <c r="F2" s="111" t="s">
        <v>126</v>
      </c>
      <c r="G2" s="111" t="s">
        <v>127</v>
      </c>
      <c r="H2" s="111" t="s">
        <v>128</v>
      </c>
      <c r="I2" s="111" t="s">
        <v>129</v>
      </c>
      <c r="J2" s="111" t="s">
        <v>130</v>
      </c>
      <c r="K2" s="111" t="s">
        <v>131</v>
      </c>
      <c r="L2" s="111" t="s">
        <v>141</v>
      </c>
      <c r="M2" s="111" t="s">
        <v>140</v>
      </c>
      <c r="N2" s="111" t="s">
        <v>139</v>
      </c>
      <c r="O2" s="111" t="s">
        <v>138</v>
      </c>
      <c r="P2" s="112" t="s">
        <v>143</v>
      </c>
      <c r="Q2" s="112" t="s">
        <v>2</v>
      </c>
      <c r="R2" s="112" t="s">
        <v>1</v>
      </c>
      <c r="S2" s="113" t="s">
        <v>3</v>
      </c>
    </row>
    <row r="3" spans="1:19" ht="20.100000000000001" customHeight="1" x14ac:dyDescent="0.25">
      <c r="A3" s="114" t="s">
        <v>4</v>
      </c>
      <c r="B3" s="115" t="s">
        <v>5</v>
      </c>
      <c r="C3" s="116"/>
      <c r="D3" s="117">
        <v>18.581100000000003</v>
      </c>
      <c r="E3" s="117"/>
      <c r="F3" s="117">
        <v>1.6427999999999998</v>
      </c>
      <c r="G3" s="117"/>
      <c r="H3" s="117">
        <v>1.2890999999999999</v>
      </c>
      <c r="I3" s="117">
        <v>1.294</v>
      </c>
      <c r="J3" s="117"/>
      <c r="K3" s="117"/>
      <c r="L3" s="117"/>
      <c r="M3" s="117">
        <v>0.97639999999999993</v>
      </c>
      <c r="N3" s="117"/>
      <c r="O3" s="117">
        <v>0.1552</v>
      </c>
      <c r="P3" s="118">
        <f>COUNT(C3:O3)</f>
        <v>6</v>
      </c>
      <c r="Q3" s="117">
        <f>AVERAGE(C3:O3)</f>
        <v>3.989766666666668</v>
      </c>
      <c r="R3" s="117">
        <f>MAX(C3:O3)</f>
        <v>18.581100000000003</v>
      </c>
      <c r="S3" s="119">
        <f>SUM(C3:O3)</f>
        <v>23.938600000000008</v>
      </c>
    </row>
    <row r="4" spans="1:19" ht="20.100000000000001" customHeight="1" x14ac:dyDescent="0.25">
      <c r="A4" s="317" t="s">
        <v>9</v>
      </c>
      <c r="B4" s="120" t="s">
        <v>10</v>
      </c>
      <c r="C4" s="121">
        <v>0.29249999999999998</v>
      </c>
      <c r="D4" s="122">
        <v>0.13500000000000001</v>
      </c>
      <c r="E4" s="122">
        <v>82.388999999999996</v>
      </c>
      <c r="F4" s="122"/>
      <c r="G4" s="122"/>
      <c r="H4" s="122"/>
      <c r="I4" s="122"/>
      <c r="J4" s="122"/>
      <c r="K4" s="122">
        <v>16.838100000000001</v>
      </c>
      <c r="L4" s="122"/>
      <c r="M4" s="122"/>
      <c r="N4" s="122"/>
      <c r="O4" s="122"/>
      <c r="P4" s="123">
        <f>COUNT(C4:O4)</f>
        <v>4</v>
      </c>
      <c r="Q4" s="124">
        <f>AVERAGE(C4:O4)</f>
        <v>24.913649999999997</v>
      </c>
      <c r="R4" s="124">
        <f>MAX(C4:O4)</f>
        <v>82.388999999999996</v>
      </c>
      <c r="S4" s="125">
        <f>SUM(C4:O4)</f>
        <v>99.654599999999988</v>
      </c>
    </row>
    <row r="5" spans="1:19" ht="20.100000000000001" customHeight="1" x14ac:dyDescent="0.25">
      <c r="A5" s="126" t="s">
        <v>20</v>
      </c>
      <c r="B5" s="127" t="s">
        <v>5</v>
      </c>
      <c r="C5" s="128">
        <v>6.4850000000000003</v>
      </c>
      <c r="D5" s="129"/>
      <c r="E5" s="129"/>
      <c r="F5" s="129"/>
      <c r="G5" s="129"/>
      <c r="H5" s="129"/>
      <c r="I5" s="129"/>
      <c r="J5" s="129"/>
      <c r="K5" s="129"/>
      <c r="L5" s="129">
        <v>123.18514999999999</v>
      </c>
      <c r="M5" s="129"/>
      <c r="N5" s="129"/>
      <c r="O5" s="129"/>
      <c r="P5" s="118">
        <f>COUNT(C5:O5)</f>
        <v>2</v>
      </c>
      <c r="Q5" s="117">
        <f>AVERAGE(C5:O5)</f>
        <v>64.835075000000003</v>
      </c>
      <c r="R5" s="117">
        <f>MAX(C5:O5)</f>
        <v>123.18514999999999</v>
      </c>
      <c r="S5" s="119">
        <f>SUM(C5:O5)</f>
        <v>129.67015000000001</v>
      </c>
    </row>
    <row r="6" spans="1:19" ht="20.100000000000001" customHeight="1" x14ac:dyDescent="0.25">
      <c r="A6" s="126" t="s">
        <v>14</v>
      </c>
      <c r="B6" s="127" t="s">
        <v>13</v>
      </c>
      <c r="C6" s="128">
        <v>1.7723</v>
      </c>
      <c r="D6" s="129"/>
      <c r="E6" s="129">
        <v>1.3129999999999999</v>
      </c>
      <c r="F6" s="129"/>
      <c r="G6" s="129"/>
      <c r="H6" s="129"/>
      <c r="I6" s="129"/>
      <c r="J6" s="129"/>
      <c r="K6" s="129">
        <v>21.903500000000001</v>
      </c>
      <c r="L6" s="129">
        <v>1.25475</v>
      </c>
      <c r="M6" s="129"/>
      <c r="N6" s="129"/>
      <c r="O6" s="129"/>
      <c r="P6" s="118">
        <f>COUNT(C6:O6)</f>
        <v>4</v>
      </c>
      <c r="Q6" s="117">
        <f>AVERAGE(C6:O6)</f>
        <v>6.5608875000000006</v>
      </c>
      <c r="R6" s="117">
        <f>MAX(C6:O6)</f>
        <v>21.903500000000001</v>
      </c>
      <c r="S6" s="119">
        <f>SUM(C6:O6)</f>
        <v>26.243550000000003</v>
      </c>
    </row>
    <row r="7" spans="1:19" ht="20.100000000000001" customHeight="1" x14ac:dyDescent="0.25">
      <c r="A7" s="126" t="s">
        <v>16</v>
      </c>
      <c r="B7" s="127" t="s">
        <v>10</v>
      </c>
      <c r="C7" s="128">
        <v>0.45660000000000001</v>
      </c>
      <c r="D7" s="129"/>
      <c r="E7" s="129">
        <v>3.5190000000000001</v>
      </c>
      <c r="F7" s="129"/>
      <c r="G7" s="129"/>
      <c r="H7" s="129"/>
      <c r="I7" s="129"/>
      <c r="J7" s="129"/>
      <c r="K7" s="129">
        <v>0.74809999999999999</v>
      </c>
      <c r="L7" s="129">
        <v>3.2919999999999998</v>
      </c>
      <c r="M7" s="129"/>
      <c r="N7" s="129"/>
      <c r="O7" s="129"/>
      <c r="P7" s="118">
        <f>COUNT(C7:O7)</f>
        <v>4</v>
      </c>
      <c r="Q7" s="117">
        <f>AVERAGE(C7:O7)</f>
        <v>2.0039249999999997</v>
      </c>
      <c r="R7" s="117">
        <f>MAX(C7:O7)</f>
        <v>3.5190000000000001</v>
      </c>
      <c r="S7" s="119">
        <f>SUM(C7:O7)</f>
        <v>8.0156999999999989</v>
      </c>
    </row>
    <row r="8" spans="1:19" ht="20.100000000000001" customHeight="1" x14ac:dyDescent="0.25">
      <c r="A8" s="126" t="s">
        <v>21</v>
      </c>
      <c r="B8" s="127" t="s">
        <v>13</v>
      </c>
      <c r="C8" s="130"/>
      <c r="D8" s="129"/>
      <c r="E8" s="129">
        <v>3.0019999999999998</v>
      </c>
      <c r="F8" s="129"/>
      <c r="G8" s="129"/>
      <c r="H8" s="129"/>
      <c r="I8" s="129"/>
      <c r="J8" s="129"/>
      <c r="K8" s="129"/>
      <c r="L8" s="129"/>
      <c r="M8" s="129"/>
      <c r="N8" s="129"/>
      <c r="O8" s="129"/>
      <c r="P8" s="118">
        <f>COUNT(C8:O8)</f>
        <v>1</v>
      </c>
      <c r="Q8" s="117">
        <f>AVERAGE(C8:O8)</f>
        <v>3.0019999999999998</v>
      </c>
      <c r="R8" s="117">
        <f>MAX(C8:O8)</f>
        <v>3.0019999999999998</v>
      </c>
      <c r="S8" s="119">
        <f>SUM(C8:O8)</f>
        <v>3.0019999999999998</v>
      </c>
    </row>
    <row r="9" spans="1:19" ht="20.100000000000001" customHeight="1" x14ac:dyDescent="0.25">
      <c r="A9" s="126" t="s">
        <v>28</v>
      </c>
      <c r="B9" s="127" t="s">
        <v>13</v>
      </c>
      <c r="C9" s="130"/>
      <c r="D9" s="129"/>
      <c r="E9" s="129"/>
      <c r="F9" s="129"/>
      <c r="G9" s="129"/>
      <c r="H9" s="129"/>
      <c r="I9" s="129"/>
      <c r="J9" s="129"/>
      <c r="K9" s="129">
        <v>0.90964999999999996</v>
      </c>
      <c r="L9" s="129"/>
      <c r="M9" s="129"/>
      <c r="N9" s="129"/>
      <c r="O9" s="129"/>
      <c r="P9" s="118">
        <f>COUNT(C9:O9)</f>
        <v>1</v>
      </c>
      <c r="Q9" s="117">
        <f>AVERAGE(C9:O9)</f>
        <v>0.90964999999999996</v>
      </c>
      <c r="R9" s="117">
        <f>MAX(C9:O9)</f>
        <v>0.90964999999999996</v>
      </c>
      <c r="S9" s="119">
        <f>SUM(C9:O9)</f>
        <v>0.90964999999999996</v>
      </c>
    </row>
    <row r="10" spans="1:19" ht="20.100000000000001" customHeight="1" x14ac:dyDescent="0.25">
      <c r="A10" s="126" t="s">
        <v>31</v>
      </c>
      <c r="B10" s="127" t="s">
        <v>10</v>
      </c>
      <c r="C10" s="130"/>
      <c r="D10" s="129"/>
      <c r="E10" s="129">
        <v>1.72E-2</v>
      </c>
      <c r="F10" s="129"/>
      <c r="G10" s="129"/>
      <c r="H10" s="129"/>
      <c r="I10" s="129"/>
      <c r="J10" s="129"/>
      <c r="K10" s="129"/>
      <c r="L10" s="129"/>
      <c r="M10" s="129"/>
      <c r="N10" s="129"/>
      <c r="O10" s="129"/>
      <c r="P10" s="118">
        <f>COUNT(C10:O10)</f>
        <v>1</v>
      </c>
      <c r="Q10" s="117">
        <f>AVERAGE(C10:O10)</f>
        <v>1.72E-2</v>
      </c>
      <c r="R10" s="117">
        <f>MAX(C10:O10)</f>
        <v>1.72E-2</v>
      </c>
      <c r="S10" s="119">
        <f>SUM(C10:O10)</f>
        <v>1.72E-2</v>
      </c>
    </row>
    <row r="11" spans="1:19" ht="20.100000000000001" customHeight="1" x14ac:dyDescent="0.25">
      <c r="A11" s="126" t="s">
        <v>22</v>
      </c>
      <c r="B11" s="127" t="s">
        <v>23</v>
      </c>
      <c r="C11" s="130"/>
      <c r="D11" s="129">
        <v>1.8834000000000002</v>
      </c>
      <c r="E11" s="129"/>
      <c r="F11" s="129"/>
      <c r="G11" s="129"/>
      <c r="H11" s="129"/>
      <c r="I11" s="129"/>
      <c r="J11" s="129"/>
      <c r="K11" s="129"/>
      <c r="L11" s="129"/>
      <c r="M11" s="129"/>
      <c r="N11" s="129"/>
      <c r="O11" s="129"/>
      <c r="P11" s="118">
        <f>COUNT(C11:O11)</f>
        <v>1</v>
      </c>
      <c r="Q11" s="117">
        <f>AVERAGE(C11:O11)</f>
        <v>1.8834000000000002</v>
      </c>
      <c r="R11" s="117">
        <f>MAX(C11:O11)</f>
        <v>1.8834000000000002</v>
      </c>
      <c r="S11" s="119">
        <f>SUM(C11:O11)</f>
        <v>1.8834000000000002</v>
      </c>
    </row>
    <row r="12" spans="1:19" ht="20.100000000000001" customHeight="1" x14ac:dyDescent="0.25">
      <c r="A12" s="126" t="s">
        <v>30</v>
      </c>
      <c r="B12" s="127" t="s">
        <v>13</v>
      </c>
      <c r="C12" s="130"/>
      <c r="D12" s="129"/>
      <c r="E12" s="129">
        <v>1.9099999999999999E-2</v>
      </c>
      <c r="F12" s="129"/>
      <c r="G12" s="129"/>
      <c r="H12" s="129"/>
      <c r="I12" s="129"/>
      <c r="J12" s="129"/>
      <c r="K12" s="129"/>
      <c r="L12" s="129"/>
      <c r="M12" s="129"/>
      <c r="N12" s="129"/>
      <c r="O12" s="129"/>
      <c r="P12" s="118">
        <f>COUNT(C12:O12)</f>
        <v>1</v>
      </c>
      <c r="Q12" s="117">
        <f>AVERAGE(C12:O12)</f>
        <v>1.9099999999999999E-2</v>
      </c>
      <c r="R12" s="117">
        <f>MAX(C12:O12)</f>
        <v>1.9099999999999999E-2</v>
      </c>
      <c r="S12" s="119">
        <f>SUM(C12:O12)</f>
        <v>1.9099999999999999E-2</v>
      </c>
    </row>
    <row r="13" spans="1:19" ht="20.100000000000001" customHeight="1" x14ac:dyDescent="0.25">
      <c r="A13" s="126" t="s">
        <v>15</v>
      </c>
      <c r="B13" s="127" t="s">
        <v>10</v>
      </c>
      <c r="C13" s="130"/>
      <c r="D13" s="129">
        <v>12.943599999999998</v>
      </c>
      <c r="E13" s="129">
        <v>9.7575000000000003</v>
      </c>
      <c r="F13" s="129"/>
      <c r="G13" s="129"/>
      <c r="H13" s="129"/>
      <c r="I13" s="129"/>
      <c r="J13" s="129"/>
      <c r="K13" s="129"/>
      <c r="L13" s="129"/>
      <c r="M13" s="129"/>
      <c r="N13" s="129"/>
      <c r="O13" s="129">
        <v>1.59</v>
      </c>
      <c r="P13" s="118">
        <f>COUNT(C13:O13)</f>
        <v>3</v>
      </c>
      <c r="Q13" s="117">
        <f>AVERAGE(C13:O13)</f>
        <v>8.0970333333333322</v>
      </c>
      <c r="R13" s="117">
        <f>MAX(C13:O13)</f>
        <v>12.943599999999998</v>
      </c>
      <c r="S13" s="119">
        <f>SUM(C13:O13)</f>
        <v>24.291099999999997</v>
      </c>
    </row>
    <row r="14" spans="1:19" ht="20.100000000000001" customHeight="1" x14ac:dyDescent="0.25">
      <c r="A14" s="126" t="s">
        <v>27</v>
      </c>
      <c r="B14" s="127" t="s">
        <v>13</v>
      </c>
      <c r="C14" s="130"/>
      <c r="D14" s="129"/>
      <c r="E14" s="129"/>
      <c r="F14" s="129"/>
      <c r="G14" s="129"/>
      <c r="H14" s="129"/>
      <c r="I14" s="129"/>
      <c r="J14" s="129"/>
      <c r="K14" s="129">
        <v>1.5592999999999999</v>
      </c>
      <c r="L14" s="129"/>
      <c r="M14" s="129"/>
      <c r="N14" s="129"/>
      <c r="O14" s="129"/>
      <c r="P14" s="118">
        <f>COUNT(C14:O14)</f>
        <v>1</v>
      </c>
      <c r="Q14" s="117">
        <f>AVERAGE(C14:O14)</f>
        <v>1.5592999999999999</v>
      </c>
      <c r="R14" s="117">
        <f>MAX(C14:O14)</f>
        <v>1.5592999999999999</v>
      </c>
      <c r="S14" s="119">
        <f>SUM(C14:O14)</f>
        <v>1.5592999999999999</v>
      </c>
    </row>
    <row r="15" spans="1:19" ht="20.100000000000001" customHeight="1" x14ac:dyDescent="0.25">
      <c r="A15" s="126" t="s">
        <v>12</v>
      </c>
      <c r="B15" s="127" t="s">
        <v>13</v>
      </c>
      <c r="C15" s="128">
        <v>0.8629</v>
      </c>
      <c r="D15" s="129">
        <v>1.9900000000000001E-2</v>
      </c>
      <c r="E15" s="129">
        <v>2.4523999999999999</v>
      </c>
      <c r="F15" s="129"/>
      <c r="G15" s="129"/>
      <c r="H15" s="129"/>
      <c r="I15" s="129"/>
      <c r="J15" s="129"/>
      <c r="K15" s="129">
        <v>1.0781499999999999</v>
      </c>
      <c r="L15" s="129">
        <v>13.336600000000001</v>
      </c>
      <c r="M15" s="129"/>
      <c r="N15" s="129"/>
      <c r="O15" s="129"/>
      <c r="P15" s="118">
        <f>COUNT(C15:O15)</f>
        <v>5</v>
      </c>
      <c r="Q15" s="117">
        <f>AVERAGE(C15:O15)</f>
        <v>3.5499899999999998</v>
      </c>
      <c r="R15" s="117">
        <f>MAX(C15:O15)</f>
        <v>13.336600000000001</v>
      </c>
      <c r="S15" s="119">
        <f>SUM(C15:O15)</f>
        <v>17.749949999999998</v>
      </c>
    </row>
    <row r="16" spans="1:19" ht="20.100000000000001" customHeight="1" x14ac:dyDescent="0.25">
      <c r="A16" s="126" t="s">
        <v>29</v>
      </c>
      <c r="B16" s="127" t="s">
        <v>13</v>
      </c>
      <c r="C16" s="130"/>
      <c r="D16" s="129"/>
      <c r="E16" s="129"/>
      <c r="F16" s="129"/>
      <c r="G16" s="129">
        <v>0.77</v>
      </c>
      <c r="H16" s="129"/>
      <c r="I16" s="129"/>
      <c r="J16" s="129"/>
      <c r="K16" s="129"/>
      <c r="L16" s="129"/>
      <c r="M16" s="129"/>
      <c r="N16" s="129"/>
      <c r="O16" s="129"/>
      <c r="P16" s="118">
        <f>COUNT(C16:O16)</f>
        <v>1</v>
      </c>
      <c r="Q16" s="117">
        <f>AVERAGE(C16:O16)</f>
        <v>0.77</v>
      </c>
      <c r="R16" s="117">
        <f>MAX(C16:O16)</f>
        <v>0.77</v>
      </c>
      <c r="S16" s="119">
        <f>SUM(C16:O16)</f>
        <v>0.77</v>
      </c>
    </row>
    <row r="17" spans="1:19" ht="20.100000000000001" customHeight="1" x14ac:dyDescent="0.25">
      <c r="A17" s="126" t="s">
        <v>25</v>
      </c>
      <c r="B17" s="127" t="s">
        <v>7</v>
      </c>
      <c r="C17" s="130"/>
      <c r="D17" s="129">
        <v>7.0150000000000004E-2</v>
      </c>
      <c r="E17" s="129"/>
      <c r="F17" s="129"/>
      <c r="G17" s="129"/>
      <c r="H17" s="129"/>
      <c r="I17" s="129"/>
      <c r="J17" s="129"/>
      <c r="K17" s="129"/>
      <c r="L17" s="129"/>
      <c r="M17" s="129"/>
      <c r="N17" s="129"/>
      <c r="O17" s="129"/>
      <c r="P17" s="118">
        <f>COUNT(C17:O17)</f>
        <v>1</v>
      </c>
      <c r="Q17" s="117">
        <f>AVERAGE(C17:O17)</f>
        <v>7.0150000000000004E-2</v>
      </c>
      <c r="R17" s="117">
        <f>MAX(C17:O17)</f>
        <v>7.0150000000000004E-2</v>
      </c>
      <c r="S17" s="119">
        <f>SUM(C17:O17)</f>
        <v>7.0150000000000004E-2</v>
      </c>
    </row>
    <row r="18" spans="1:19" ht="20.100000000000001" customHeight="1" x14ac:dyDescent="0.25">
      <c r="A18" s="126" t="s">
        <v>19</v>
      </c>
      <c r="B18" s="127" t="s">
        <v>7</v>
      </c>
      <c r="C18" s="128">
        <v>4.53E-2</v>
      </c>
      <c r="D18" s="129"/>
      <c r="E18" s="129">
        <v>0.19040000000000001</v>
      </c>
      <c r="F18" s="129"/>
      <c r="G18" s="129"/>
      <c r="H18" s="129"/>
      <c r="I18" s="129"/>
      <c r="J18" s="129"/>
      <c r="K18" s="129"/>
      <c r="L18" s="129">
        <v>7.8700000000000006E-2</v>
      </c>
      <c r="M18" s="129"/>
      <c r="N18" s="129"/>
      <c r="O18" s="129"/>
      <c r="P18" s="118">
        <f>COUNT(C18:O18)</f>
        <v>3</v>
      </c>
      <c r="Q18" s="117">
        <f>AVERAGE(C18:O18)</f>
        <v>0.1048</v>
      </c>
      <c r="R18" s="117">
        <f>MAX(C18:O18)</f>
        <v>0.19040000000000001</v>
      </c>
      <c r="S18" s="119">
        <f>SUM(C18:O18)</f>
        <v>0.31440000000000001</v>
      </c>
    </row>
    <row r="19" spans="1:19" ht="20.100000000000001" customHeight="1" x14ac:dyDescent="0.25">
      <c r="A19" s="126" t="s">
        <v>11</v>
      </c>
      <c r="B19" s="127" t="s">
        <v>7</v>
      </c>
      <c r="C19" s="130"/>
      <c r="D19" s="129">
        <v>33.770000000000003</v>
      </c>
      <c r="E19" s="129">
        <v>7.9451499999999999</v>
      </c>
      <c r="F19" s="129"/>
      <c r="G19" s="129"/>
      <c r="H19" s="129"/>
      <c r="I19" s="129"/>
      <c r="J19" s="129"/>
      <c r="K19" s="129"/>
      <c r="L19" s="129"/>
      <c r="M19" s="129"/>
      <c r="N19" s="129">
        <v>2.61205</v>
      </c>
      <c r="O19" s="129">
        <v>0.35039999999999999</v>
      </c>
      <c r="P19" s="118">
        <f>COUNT(C19:O19)</f>
        <v>4</v>
      </c>
      <c r="Q19" s="117">
        <f>AVERAGE(C19:O19)</f>
        <v>11.169400000000001</v>
      </c>
      <c r="R19" s="117">
        <f>MAX(C19:O19)</f>
        <v>33.770000000000003</v>
      </c>
      <c r="S19" s="119">
        <f>SUM(C19:O19)</f>
        <v>44.677600000000005</v>
      </c>
    </row>
    <row r="20" spans="1:19" ht="20.100000000000001" customHeight="1" x14ac:dyDescent="0.25">
      <c r="A20" s="126" t="s">
        <v>6</v>
      </c>
      <c r="B20" s="127" t="s">
        <v>7</v>
      </c>
      <c r="C20" s="128">
        <v>3.5655000000000001</v>
      </c>
      <c r="D20" s="129"/>
      <c r="E20" s="129">
        <v>5.0356999999999994</v>
      </c>
      <c r="F20" s="129"/>
      <c r="G20" s="129"/>
      <c r="H20" s="129"/>
      <c r="I20" s="129"/>
      <c r="J20" s="129"/>
      <c r="K20" s="129">
        <v>1.8083</v>
      </c>
      <c r="L20" s="129">
        <v>9.8636499999999998</v>
      </c>
      <c r="M20" s="129"/>
      <c r="N20" s="129"/>
      <c r="O20" s="129"/>
      <c r="P20" s="118">
        <f>COUNT(C20:O20)</f>
        <v>4</v>
      </c>
      <c r="Q20" s="117">
        <f>AVERAGE(C20:O20)</f>
        <v>5.0682874999999994</v>
      </c>
      <c r="R20" s="117">
        <f>MAX(C20:O20)</f>
        <v>9.8636499999999998</v>
      </c>
      <c r="S20" s="119">
        <f>SUM(C20:O20)</f>
        <v>20.273149999999998</v>
      </c>
    </row>
    <row r="21" spans="1:19" ht="20.100000000000001" customHeight="1" x14ac:dyDescent="0.25">
      <c r="A21" s="126" t="s">
        <v>8</v>
      </c>
      <c r="B21" s="127" t="s">
        <v>7</v>
      </c>
      <c r="C21" s="128">
        <v>2.9499999999999998E-2</v>
      </c>
      <c r="D21" s="129">
        <v>0.38850000000000001</v>
      </c>
      <c r="E21" s="129">
        <v>7.1999999999999995E-2</v>
      </c>
      <c r="F21" s="129"/>
      <c r="G21" s="129"/>
      <c r="H21" s="129"/>
      <c r="I21" s="129"/>
      <c r="J21" s="129"/>
      <c r="K21" s="129"/>
      <c r="L21" s="129">
        <v>0.32650000000000001</v>
      </c>
      <c r="M21" s="129"/>
      <c r="N21" s="129">
        <v>6.2149999999999997E-2</v>
      </c>
      <c r="O21" s="129">
        <v>3.49E-2</v>
      </c>
      <c r="P21" s="118">
        <f>COUNT(C21:O21)</f>
        <v>6</v>
      </c>
      <c r="Q21" s="117">
        <f>AVERAGE(C21:O21)</f>
        <v>0.15225833333333336</v>
      </c>
      <c r="R21" s="117">
        <f>MAX(C21:O21)</f>
        <v>0.38850000000000001</v>
      </c>
      <c r="S21" s="119">
        <f>SUM(C21:O21)</f>
        <v>0.91355000000000008</v>
      </c>
    </row>
    <row r="22" spans="1:19" ht="20.100000000000001" customHeight="1" x14ac:dyDescent="0.25">
      <c r="A22" s="126" t="s">
        <v>121</v>
      </c>
      <c r="B22" s="127" t="s">
        <v>117</v>
      </c>
      <c r="C22" s="128">
        <v>37.75514295858482</v>
      </c>
      <c r="D22" s="129">
        <v>7.1575999999999995</v>
      </c>
      <c r="E22" s="129">
        <v>21.981250000000003</v>
      </c>
      <c r="F22" s="129">
        <v>6.54E-2</v>
      </c>
      <c r="G22" s="129"/>
      <c r="H22" s="129">
        <v>0.49504999999999999</v>
      </c>
      <c r="I22" s="129">
        <v>6.7549999999999999E-2</v>
      </c>
      <c r="J22" s="129">
        <v>0.26200000000000001</v>
      </c>
      <c r="K22" s="129">
        <v>17.888649999999998</v>
      </c>
      <c r="L22" s="129">
        <v>26.766020339937366</v>
      </c>
      <c r="M22" s="129">
        <v>0.5151</v>
      </c>
      <c r="N22" s="129">
        <v>0.37154999999999999</v>
      </c>
      <c r="O22" s="129"/>
      <c r="P22" s="118">
        <f>COUNT(C22:O22)</f>
        <v>11</v>
      </c>
      <c r="Q22" s="117">
        <f>AVERAGE(C22:O22)</f>
        <v>10.302301208956562</v>
      </c>
      <c r="R22" s="117">
        <f>MAX(C22:O22)</f>
        <v>37.75514295858482</v>
      </c>
      <c r="S22" s="119">
        <f>SUM(C22:O22)</f>
        <v>113.32531329852219</v>
      </c>
    </row>
    <row r="23" spans="1:19" ht="20.100000000000001" customHeight="1" x14ac:dyDescent="0.25">
      <c r="A23" s="126" t="s">
        <v>17</v>
      </c>
      <c r="B23" s="127" t="s">
        <v>18</v>
      </c>
      <c r="C23" s="130"/>
      <c r="D23" s="129">
        <v>0.3977</v>
      </c>
      <c r="E23" s="129"/>
      <c r="F23" s="129"/>
      <c r="G23" s="129"/>
      <c r="H23" s="129"/>
      <c r="I23" s="129"/>
      <c r="J23" s="129"/>
      <c r="K23" s="129"/>
      <c r="L23" s="129"/>
      <c r="M23" s="129"/>
      <c r="N23" s="129">
        <v>0.47570000000000001</v>
      </c>
      <c r="O23" s="129">
        <v>4.3799999999999999E-2</v>
      </c>
      <c r="P23" s="118">
        <f>COUNT(C23:O23)</f>
        <v>3</v>
      </c>
      <c r="Q23" s="117">
        <f>AVERAGE(C23:O23)</f>
        <v>0.3057333333333333</v>
      </c>
      <c r="R23" s="117">
        <f>MAX(C23:O23)</f>
        <v>0.47570000000000001</v>
      </c>
      <c r="S23" s="119">
        <f>SUM(C23:O23)</f>
        <v>0.9171999999999999</v>
      </c>
    </row>
    <row r="24" spans="1:19" ht="20.100000000000001" customHeight="1" x14ac:dyDescent="0.25">
      <c r="A24" s="126" t="s">
        <v>24</v>
      </c>
      <c r="B24" s="127" t="s">
        <v>7</v>
      </c>
      <c r="C24" s="131"/>
      <c r="D24" s="129"/>
      <c r="E24" s="129">
        <v>4.5900000000000003E-2</v>
      </c>
      <c r="F24" s="129"/>
      <c r="G24" s="129"/>
      <c r="H24" s="129"/>
      <c r="I24" s="129"/>
      <c r="J24" s="129"/>
      <c r="K24" s="129">
        <v>5.7250000000000002E-2</v>
      </c>
      <c r="L24" s="129"/>
      <c r="M24" s="129"/>
      <c r="N24" s="129"/>
      <c r="O24" s="129"/>
      <c r="P24" s="132">
        <f>COUNT(C24:O24)</f>
        <v>2</v>
      </c>
      <c r="Q24" s="133">
        <f>AVERAGE(C24:O24)</f>
        <v>5.1575000000000003E-2</v>
      </c>
      <c r="R24" s="133">
        <f>MAX(C24:O24)</f>
        <v>5.7250000000000002E-2</v>
      </c>
      <c r="S24" s="134">
        <f>SUM(C24:O24)</f>
        <v>0.10315000000000001</v>
      </c>
    </row>
    <row r="25" spans="1:19" ht="20.100000000000001" customHeight="1" x14ac:dyDescent="0.25">
      <c r="A25" s="135" t="s">
        <v>26</v>
      </c>
      <c r="B25" s="136" t="s">
        <v>18</v>
      </c>
      <c r="C25" s="131"/>
      <c r="D25" s="137"/>
      <c r="E25" s="137"/>
      <c r="F25" s="137"/>
      <c r="G25" s="137"/>
      <c r="H25" s="137"/>
      <c r="I25" s="137"/>
      <c r="J25" s="137"/>
      <c r="K25" s="137"/>
      <c r="L25" s="137">
        <v>2.7349999999999999</v>
      </c>
      <c r="M25" s="137"/>
      <c r="N25" s="137"/>
      <c r="O25" s="137"/>
      <c r="P25" s="138">
        <f>COUNT(C25:O25)</f>
        <v>1</v>
      </c>
      <c r="Q25" s="137">
        <f>AVERAGE(C25:O25)</f>
        <v>2.7349999999999999</v>
      </c>
      <c r="R25" s="137">
        <f>MAX(C25:O25)</f>
        <v>2.7349999999999999</v>
      </c>
      <c r="S25" s="129">
        <f>SUM(C25:O25)</f>
        <v>2.7349999999999999</v>
      </c>
    </row>
    <row r="26" spans="1:19" ht="20.100000000000001" customHeight="1" x14ac:dyDescent="0.25">
      <c r="A26" s="41"/>
      <c r="B26" s="42"/>
      <c r="C26" s="37"/>
      <c r="D26" s="38"/>
      <c r="E26" s="38"/>
      <c r="F26" s="38"/>
      <c r="G26" s="38"/>
      <c r="H26" s="38"/>
      <c r="I26" s="38"/>
      <c r="J26" s="38"/>
      <c r="K26" s="38"/>
      <c r="L26" s="38"/>
      <c r="M26" s="38"/>
      <c r="N26" s="38"/>
      <c r="O26" s="38"/>
      <c r="P26" s="39"/>
      <c r="Q26" s="38"/>
      <c r="R26" s="38"/>
      <c r="S26" s="38"/>
    </row>
    <row r="27" spans="1:19" ht="20.100000000000001" customHeight="1" x14ac:dyDescent="0.25">
      <c r="A27" s="291" t="s">
        <v>144</v>
      </c>
      <c r="B27" s="291"/>
      <c r="C27" s="5">
        <f>SUM(C3:C25)</f>
        <v>51.264742958584819</v>
      </c>
      <c r="D27" s="5">
        <f t="shared" ref="D27:N27" si="0">SUM(D3:D25)</f>
        <v>75.346950000000007</v>
      </c>
      <c r="E27" s="5">
        <f t="shared" si="0"/>
        <v>137.73959999999997</v>
      </c>
      <c r="F27" s="5">
        <f t="shared" si="0"/>
        <v>1.7081999999999997</v>
      </c>
      <c r="G27" s="5">
        <f t="shared" si="0"/>
        <v>0.77</v>
      </c>
      <c r="H27" s="5">
        <f t="shared" si="0"/>
        <v>1.7841499999999999</v>
      </c>
      <c r="I27" s="5">
        <f t="shared" si="0"/>
        <v>1.36155</v>
      </c>
      <c r="J27" s="5">
        <f t="shared" si="0"/>
        <v>0.26200000000000001</v>
      </c>
      <c r="K27" s="5">
        <f t="shared" si="0"/>
        <v>62.791000000000011</v>
      </c>
      <c r="L27" s="5">
        <f t="shared" si="0"/>
        <v>180.8383703399374</v>
      </c>
      <c r="M27" s="5">
        <f t="shared" si="0"/>
        <v>1.4914999999999998</v>
      </c>
      <c r="N27" s="5">
        <f t="shared" si="0"/>
        <v>3.5214499999999997</v>
      </c>
      <c r="O27" s="5">
        <f>SUM(O3:O25)</f>
        <v>2.1743000000000001</v>
      </c>
    </row>
    <row r="28" spans="1:19" s="27" customFormat="1" ht="20.100000000000001" customHeight="1" x14ac:dyDescent="0.25">
      <c r="A28" s="48"/>
      <c r="B28" s="49"/>
      <c r="P28" s="38"/>
      <c r="Q28" s="38"/>
      <c r="R28" s="38"/>
      <c r="S28" s="38"/>
    </row>
    <row r="29" spans="1:19" ht="20.100000000000001" customHeight="1" x14ac:dyDescent="0.25">
      <c r="A29" s="41" t="s">
        <v>145</v>
      </c>
      <c r="B29" s="42"/>
      <c r="C29" s="50"/>
      <c r="D29" s="38"/>
      <c r="E29" s="38"/>
      <c r="F29" s="38"/>
      <c r="G29" s="38"/>
      <c r="H29" s="38"/>
      <c r="I29" s="38"/>
      <c r="J29" s="38"/>
      <c r="K29" s="38"/>
      <c r="L29" s="38"/>
      <c r="M29" s="38"/>
      <c r="N29" s="38"/>
      <c r="O29" s="38"/>
      <c r="P29" s="39"/>
      <c r="Q29" s="38"/>
      <c r="R29" s="38"/>
      <c r="S29" s="38"/>
    </row>
    <row r="30" spans="1:19" ht="20.100000000000001" customHeight="1" x14ac:dyDescent="0.25">
      <c r="A30" s="40"/>
      <c r="B30" s="36"/>
      <c r="C30" s="37"/>
      <c r="D30" s="38"/>
      <c r="E30" s="38"/>
      <c r="F30" s="38"/>
      <c r="G30" s="38"/>
      <c r="H30" s="38"/>
      <c r="I30" s="38"/>
      <c r="J30" s="38"/>
      <c r="K30" s="38"/>
      <c r="L30" s="38"/>
      <c r="M30" s="38"/>
      <c r="N30" s="38"/>
      <c r="O30" s="38"/>
      <c r="P30" s="39"/>
      <c r="Q30" s="38"/>
      <c r="R30" s="38"/>
      <c r="S30" s="38"/>
    </row>
    <row r="31" spans="1:19" ht="20.100000000000001" customHeight="1" x14ac:dyDescent="0.25">
      <c r="A31" s="40"/>
      <c r="B31" s="36"/>
      <c r="C31" s="37"/>
      <c r="D31" s="38"/>
      <c r="E31" s="38"/>
      <c r="F31" s="38"/>
      <c r="G31" s="38"/>
      <c r="H31" s="38"/>
      <c r="I31" s="38"/>
      <c r="J31" s="38"/>
      <c r="K31" s="38"/>
      <c r="L31" s="38"/>
      <c r="M31" s="38"/>
      <c r="N31" s="38"/>
      <c r="O31" s="38"/>
      <c r="P31" s="39"/>
      <c r="Q31" s="38"/>
      <c r="R31" s="38"/>
      <c r="S31" s="38"/>
    </row>
    <row r="32" spans="1:19" ht="20.100000000000001" customHeight="1" x14ac:dyDescent="0.25">
      <c r="A32" s="292" t="s">
        <v>146</v>
      </c>
      <c r="B32" s="293"/>
      <c r="C32" s="37"/>
      <c r="D32" s="38"/>
      <c r="E32" s="38"/>
      <c r="F32" s="38"/>
      <c r="G32" s="38"/>
      <c r="H32" s="38"/>
      <c r="I32" s="38"/>
      <c r="J32" s="38"/>
      <c r="K32" s="38"/>
      <c r="L32" s="38"/>
      <c r="M32" s="38"/>
      <c r="N32" s="38"/>
      <c r="O32" s="38"/>
      <c r="P32" s="39"/>
      <c r="Q32" s="38"/>
      <c r="R32" s="38"/>
      <c r="S32" s="38"/>
    </row>
    <row r="33" spans="1:19" ht="20.100000000000001" customHeight="1" x14ac:dyDescent="0.25">
      <c r="A33" s="139" t="s">
        <v>112</v>
      </c>
      <c r="B33" s="140" t="s">
        <v>0</v>
      </c>
      <c r="C33" s="37"/>
      <c r="D33" s="38"/>
      <c r="E33" s="38"/>
      <c r="F33" s="38"/>
      <c r="G33" s="38"/>
      <c r="H33" s="38"/>
      <c r="I33" s="38"/>
      <c r="J33" s="38"/>
      <c r="K33" s="38"/>
      <c r="L33" s="38"/>
      <c r="M33" s="38"/>
      <c r="N33" s="38"/>
      <c r="O33" s="38"/>
      <c r="P33" s="39"/>
      <c r="Q33" s="38"/>
      <c r="R33" s="38"/>
      <c r="S33" s="38"/>
    </row>
    <row r="34" spans="1:19" ht="20.100000000000001" customHeight="1" x14ac:dyDescent="0.25">
      <c r="A34" s="114" t="s">
        <v>32</v>
      </c>
      <c r="B34" s="141" t="s">
        <v>23</v>
      </c>
      <c r="C34" s="37"/>
      <c r="D34" s="38"/>
      <c r="E34" s="38"/>
      <c r="F34" s="38"/>
      <c r="G34" s="38"/>
      <c r="H34" s="38"/>
      <c r="I34" s="38"/>
      <c r="J34" s="38"/>
      <c r="K34" s="38"/>
      <c r="L34" s="38"/>
      <c r="M34" s="38"/>
      <c r="N34" s="38"/>
      <c r="O34" s="38"/>
      <c r="P34" s="39"/>
      <c r="Q34" s="38"/>
      <c r="R34" s="38"/>
      <c r="S34" s="38"/>
    </row>
    <row r="35" spans="1:19" ht="20.100000000000001" customHeight="1" x14ac:dyDescent="0.25">
      <c r="A35" s="114" t="s">
        <v>33</v>
      </c>
      <c r="B35" s="141" t="s">
        <v>5</v>
      </c>
      <c r="C35" s="37"/>
      <c r="D35" s="38"/>
      <c r="E35" s="38"/>
      <c r="F35" s="38"/>
      <c r="G35" s="38"/>
      <c r="H35" s="38"/>
      <c r="I35" s="38"/>
      <c r="J35" s="38"/>
      <c r="K35" s="38"/>
      <c r="L35" s="38"/>
      <c r="M35" s="38"/>
      <c r="N35" s="38"/>
      <c r="O35" s="38"/>
      <c r="P35" s="39"/>
      <c r="Q35" s="38"/>
      <c r="R35" s="38"/>
      <c r="S35" s="38"/>
    </row>
    <row r="36" spans="1:19" ht="20.100000000000001" customHeight="1" x14ac:dyDescent="0.25">
      <c r="A36" s="114" t="s">
        <v>34</v>
      </c>
      <c r="B36" s="141" t="s">
        <v>13</v>
      </c>
      <c r="C36" s="37"/>
      <c r="D36" s="38"/>
      <c r="E36" s="38"/>
      <c r="F36" s="38"/>
      <c r="G36" s="38"/>
      <c r="H36" s="38"/>
      <c r="I36" s="38"/>
      <c r="J36" s="38"/>
      <c r="K36" s="38"/>
      <c r="L36" s="38"/>
      <c r="M36" s="38"/>
      <c r="N36" s="38"/>
      <c r="O36" s="38"/>
      <c r="P36" s="39"/>
      <c r="Q36" s="38"/>
      <c r="R36" s="38"/>
      <c r="S36" s="38"/>
    </row>
    <row r="37" spans="1:19" ht="20.100000000000001" customHeight="1" x14ac:dyDescent="0.25">
      <c r="A37" s="114" t="s">
        <v>35</v>
      </c>
      <c r="B37" s="141" t="s">
        <v>36</v>
      </c>
      <c r="C37" s="37"/>
      <c r="D37" s="38"/>
      <c r="E37" s="38"/>
      <c r="F37" s="38"/>
      <c r="G37" s="38"/>
      <c r="H37" s="38"/>
      <c r="I37" s="38"/>
      <c r="J37" s="38"/>
      <c r="K37" s="38"/>
      <c r="L37" s="38"/>
      <c r="M37" s="38"/>
      <c r="N37" s="38"/>
      <c r="O37" s="38"/>
      <c r="P37" s="39"/>
      <c r="Q37" s="38"/>
      <c r="R37" s="38"/>
      <c r="S37" s="38"/>
    </row>
    <row r="38" spans="1:19" ht="20.100000000000001" customHeight="1" x14ac:dyDescent="0.25">
      <c r="A38" s="114" t="s">
        <v>37</v>
      </c>
      <c r="B38" s="141" t="s">
        <v>13</v>
      </c>
      <c r="C38" s="37"/>
      <c r="D38" s="38"/>
      <c r="E38" s="38"/>
      <c r="F38" s="38"/>
      <c r="G38" s="38"/>
      <c r="H38" s="38"/>
      <c r="I38" s="38"/>
      <c r="J38" s="38"/>
      <c r="K38" s="38"/>
      <c r="L38" s="38"/>
      <c r="M38" s="38"/>
      <c r="N38" s="38"/>
      <c r="O38" s="38"/>
      <c r="P38" s="39"/>
      <c r="Q38" s="38"/>
      <c r="R38" s="38"/>
      <c r="S38" s="38"/>
    </row>
    <row r="39" spans="1:19" ht="20.100000000000001" customHeight="1" x14ac:dyDescent="0.25">
      <c r="A39" s="114" t="s">
        <v>38</v>
      </c>
      <c r="B39" s="141" t="s">
        <v>18</v>
      </c>
      <c r="C39" s="37"/>
      <c r="D39" s="38"/>
      <c r="E39" s="38"/>
      <c r="F39" s="38"/>
      <c r="G39" s="38"/>
      <c r="H39" s="38"/>
      <c r="I39" s="38"/>
      <c r="J39" s="38"/>
      <c r="K39" s="38"/>
      <c r="L39" s="38"/>
      <c r="M39" s="38"/>
      <c r="N39" s="38"/>
      <c r="O39" s="38"/>
      <c r="P39" s="39"/>
      <c r="Q39" s="38"/>
      <c r="R39" s="38"/>
      <c r="S39" s="38"/>
    </row>
    <row r="40" spans="1:19" ht="20.100000000000001" customHeight="1" x14ac:dyDescent="0.25">
      <c r="A40" s="114" t="s">
        <v>39</v>
      </c>
      <c r="B40" s="141" t="s">
        <v>7</v>
      </c>
      <c r="C40" s="37"/>
      <c r="D40" s="38"/>
      <c r="E40" s="38"/>
      <c r="F40" s="38"/>
      <c r="G40" s="38"/>
      <c r="H40" s="38"/>
      <c r="I40" s="38"/>
      <c r="J40" s="38"/>
      <c r="K40" s="38"/>
      <c r="L40" s="38"/>
      <c r="M40" s="38"/>
      <c r="N40" s="38"/>
      <c r="O40" s="38"/>
      <c r="P40" s="39"/>
      <c r="Q40" s="38"/>
      <c r="R40" s="38"/>
      <c r="S40" s="38"/>
    </row>
    <row r="41" spans="1:19" ht="20.100000000000001" customHeight="1" x14ac:dyDescent="0.25">
      <c r="A41" s="114" t="s">
        <v>40</v>
      </c>
      <c r="B41" s="141" t="s">
        <v>18</v>
      </c>
      <c r="C41" s="37"/>
      <c r="D41" s="38"/>
      <c r="E41" s="38"/>
      <c r="F41" s="38"/>
      <c r="G41" s="38"/>
      <c r="H41" s="38"/>
      <c r="I41" s="38"/>
      <c r="J41" s="38"/>
      <c r="K41" s="38"/>
      <c r="L41" s="38"/>
      <c r="M41" s="38"/>
      <c r="N41" s="38"/>
      <c r="O41" s="38"/>
      <c r="P41" s="39"/>
      <c r="Q41" s="38"/>
      <c r="R41" s="38"/>
      <c r="S41" s="38"/>
    </row>
    <row r="42" spans="1:19" ht="20.100000000000001" customHeight="1" x14ac:dyDescent="0.25">
      <c r="A42" s="114" t="s">
        <v>41</v>
      </c>
      <c r="B42" s="141" t="s">
        <v>10</v>
      </c>
      <c r="C42" s="37"/>
      <c r="D42" s="38"/>
      <c r="E42" s="38"/>
      <c r="F42" s="38"/>
      <c r="G42" s="38"/>
      <c r="H42" s="38"/>
      <c r="I42" s="38"/>
      <c r="J42" s="38"/>
      <c r="K42" s="38"/>
      <c r="L42" s="38"/>
      <c r="M42" s="38"/>
      <c r="N42" s="38"/>
      <c r="O42" s="38"/>
      <c r="P42" s="39"/>
      <c r="Q42" s="38"/>
      <c r="R42" s="38"/>
      <c r="S42" s="38"/>
    </row>
    <row r="43" spans="1:19" ht="20.100000000000001" customHeight="1" x14ac:dyDescent="0.25">
      <c r="A43" s="114" t="s">
        <v>42</v>
      </c>
      <c r="B43" s="141" t="s">
        <v>13</v>
      </c>
      <c r="C43" s="37"/>
      <c r="D43" s="38"/>
      <c r="E43" s="38"/>
      <c r="F43" s="38"/>
      <c r="G43" s="38"/>
      <c r="H43" s="38"/>
      <c r="I43" s="38"/>
      <c r="J43" s="38"/>
      <c r="K43" s="38"/>
      <c r="L43" s="38"/>
      <c r="M43" s="38"/>
      <c r="N43" s="38"/>
      <c r="O43" s="38"/>
      <c r="P43" s="39"/>
      <c r="Q43" s="38"/>
      <c r="R43" s="38"/>
      <c r="S43" s="38"/>
    </row>
    <row r="44" spans="1:19" ht="20.100000000000001" customHeight="1" x14ac:dyDescent="0.25">
      <c r="A44" s="114" t="s">
        <v>43</v>
      </c>
      <c r="B44" s="141" t="s">
        <v>7</v>
      </c>
      <c r="C44" s="37"/>
      <c r="D44" s="38"/>
      <c r="E44" s="38"/>
      <c r="F44" s="38"/>
      <c r="G44" s="38"/>
      <c r="H44" s="38"/>
      <c r="I44" s="38"/>
      <c r="J44" s="38"/>
      <c r="K44" s="38"/>
      <c r="L44" s="38"/>
      <c r="M44" s="38"/>
      <c r="N44" s="38"/>
      <c r="O44" s="38"/>
      <c r="P44" s="39"/>
      <c r="Q44" s="38"/>
      <c r="R44" s="38"/>
      <c r="S44" s="38"/>
    </row>
    <row r="45" spans="1:19" ht="20.100000000000001" customHeight="1" x14ac:dyDescent="0.25">
      <c r="A45" s="114" t="s">
        <v>44</v>
      </c>
      <c r="B45" s="141" t="s">
        <v>7</v>
      </c>
      <c r="C45" s="37"/>
      <c r="D45" s="38"/>
      <c r="E45" s="38"/>
      <c r="F45" s="38"/>
      <c r="G45" s="38"/>
      <c r="H45" s="38"/>
      <c r="I45" s="38"/>
      <c r="J45" s="38"/>
      <c r="K45" s="38"/>
      <c r="L45" s="38"/>
      <c r="M45" s="38"/>
      <c r="N45" s="38"/>
      <c r="O45" s="38"/>
      <c r="P45" s="39"/>
      <c r="Q45" s="38"/>
      <c r="R45" s="38"/>
      <c r="S45" s="38"/>
    </row>
    <row r="46" spans="1:19" ht="20.100000000000001" customHeight="1" x14ac:dyDescent="0.25">
      <c r="A46" s="114" t="s">
        <v>45</v>
      </c>
      <c r="B46" s="141" t="s">
        <v>7</v>
      </c>
      <c r="C46" s="37"/>
      <c r="D46" s="38"/>
      <c r="E46" s="38"/>
      <c r="F46" s="38"/>
      <c r="G46" s="38"/>
      <c r="H46" s="38"/>
      <c r="I46" s="38"/>
      <c r="J46" s="38"/>
      <c r="K46" s="38"/>
      <c r="L46" s="38"/>
      <c r="M46" s="38"/>
      <c r="N46" s="38"/>
      <c r="O46" s="38"/>
      <c r="P46" s="39"/>
      <c r="Q46" s="38"/>
      <c r="R46" s="38"/>
      <c r="S46" s="38"/>
    </row>
    <row r="47" spans="1:19" ht="20.100000000000001" customHeight="1" x14ac:dyDescent="0.25">
      <c r="A47" s="114" t="s">
        <v>46</v>
      </c>
      <c r="B47" s="141" t="s">
        <v>7</v>
      </c>
      <c r="C47" s="37"/>
      <c r="D47" s="38"/>
      <c r="E47" s="38"/>
      <c r="F47" s="38"/>
      <c r="G47" s="38"/>
      <c r="H47" s="38"/>
      <c r="I47" s="38"/>
      <c r="J47" s="38"/>
      <c r="K47" s="38"/>
      <c r="L47" s="38"/>
      <c r="M47" s="38"/>
      <c r="N47" s="38"/>
      <c r="O47" s="38"/>
      <c r="P47" s="39"/>
      <c r="Q47" s="38"/>
      <c r="R47" s="38"/>
      <c r="S47" s="38"/>
    </row>
    <row r="48" spans="1:19" ht="20.100000000000001" customHeight="1" x14ac:dyDescent="0.25">
      <c r="A48" s="114" t="s">
        <v>47</v>
      </c>
      <c r="B48" s="141" t="s">
        <v>7</v>
      </c>
      <c r="C48" s="37"/>
      <c r="D48" s="38"/>
      <c r="E48" s="38"/>
      <c r="F48" s="38"/>
      <c r="G48" s="38"/>
      <c r="H48" s="38"/>
      <c r="I48" s="38"/>
      <c r="J48" s="38"/>
      <c r="K48" s="38"/>
      <c r="L48" s="38"/>
      <c r="M48" s="38"/>
      <c r="N48" s="38"/>
      <c r="O48" s="38"/>
      <c r="P48" s="39"/>
      <c r="Q48" s="38"/>
      <c r="R48" s="38"/>
      <c r="S48" s="38"/>
    </row>
    <row r="49" spans="1:19" ht="20.100000000000001" customHeight="1" x14ac:dyDescent="0.25">
      <c r="A49" s="114" t="s">
        <v>48</v>
      </c>
      <c r="B49" s="141" t="s">
        <v>7</v>
      </c>
      <c r="C49" s="37"/>
      <c r="D49" s="38"/>
      <c r="E49" s="38"/>
      <c r="F49" s="38"/>
      <c r="G49" s="38"/>
      <c r="H49" s="38"/>
      <c r="I49" s="38"/>
      <c r="J49" s="38"/>
      <c r="K49" s="38"/>
      <c r="L49" s="38"/>
      <c r="M49" s="38"/>
      <c r="N49" s="38"/>
      <c r="O49" s="38"/>
      <c r="P49" s="39"/>
      <c r="Q49" s="38"/>
      <c r="R49" s="38"/>
      <c r="S49" s="38"/>
    </row>
    <row r="50" spans="1:19" ht="20.100000000000001" customHeight="1" x14ac:dyDescent="0.25">
      <c r="A50" s="114" t="s">
        <v>49</v>
      </c>
      <c r="B50" s="141" t="s">
        <v>7</v>
      </c>
      <c r="C50" s="37"/>
      <c r="D50" s="38"/>
      <c r="E50" s="38"/>
      <c r="F50" s="38"/>
      <c r="G50" s="38"/>
      <c r="H50" s="38"/>
      <c r="I50" s="38"/>
      <c r="J50" s="38"/>
      <c r="K50" s="38"/>
      <c r="L50" s="38"/>
      <c r="M50" s="38"/>
      <c r="N50" s="38"/>
      <c r="O50" s="38"/>
      <c r="P50" s="39"/>
      <c r="Q50" s="38"/>
      <c r="R50" s="38"/>
      <c r="S50" s="38"/>
    </row>
    <row r="51" spans="1:19" ht="20.100000000000001" customHeight="1" x14ac:dyDescent="0.25">
      <c r="A51" s="114" t="s">
        <v>50</v>
      </c>
      <c r="B51" s="141" t="s">
        <v>7</v>
      </c>
      <c r="C51" s="37"/>
      <c r="D51" s="38"/>
      <c r="E51" s="38"/>
      <c r="F51" s="38"/>
      <c r="G51" s="38"/>
      <c r="H51" s="38"/>
      <c r="I51" s="38"/>
      <c r="J51" s="38"/>
      <c r="K51" s="38"/>
      <c r="L51" s="38"/>
      <c r="M51" s="38"/>
      <c r="N51" s="38"/>
      <c r="O51" s="38"/>
      <c r="P51" s="39"/>
      <c r="Q51" s="38"/>
      <c r="R51" s="38"/>
      <c r="S51" s="38"/>
    </row>
    <row r="52" spans="1:19" ht="20.100000000000001" customHeight="1" x14ac:dyDescent="0.25">
      <c r="A52" s="114" t="s">
        <v>51</v>
      </c>
      <c r="B52" s="141" t="s">
        <v>7</v>
      </c>
      <c r="C52" s="37"/>
      <c r="D52" s="38"/>
      <c r="E52" s="38"/>
      <c r="F52" s="38"/>
      <c r="G52" s="38"/>
      <c r="H52" s="38"/>
      <c r="I52" s="38"/>
      <c r="J52" s="38"/>
      <c r="K52" s="38"/>
      <c r="L52" s="38"/>
      <c r="M52" s="38"/>
      <c r="N52" s="38"/>
      <c r="O52" s="38"/>
      <c r="P52" s="39"/>
      <c r="Q52" s="38"/>
      <c r="R52" s="38"/>
      <c r="S52" s="38"/>
    </row>
    <row r="53" spans="1:19" ht="20.100000000000001" customHeight="1" x14ac:dyDescent="0.25">
      <c r="A53" s="114" t="s">
        <v>52</v>
      </c>
      <c r="B53" s="141" t="s">
        <v>7</v>
      </c>
      <c r="C53" s="37"/>
      <c r="D53" s="38"/>
      <c r="E53" s="38"/>
      <c r="F53" s="38"/>
      <c r="G53" s="38"/>
      <c r="H53" s="38"/>
      <c r="I53" s="38"/>
      <c r="J53" s="38"/>
      <c r="K53" s="38"/>
      <c r="L53" s="38"/>
      <c r="M53" s="38"/>
      <c r="N53" s="38"/>
      <c r="O53" s="38"/>
      <c r="P53" s="39"/>
      <c r="Q53" s="38"/>
      <c r="R53" s="38"/>
      <c r="S53" s="38"/>
    </row>
    <row r="54" spans="1:19" ht="20.100000000000001" customHeight="1" x14ac:dyDescent="0.25">
      <c r="A54" s="142" t="s">
        <v>53</v>
      </c>
      <c r="B54" s="143" t="s">
        <v>7</v>
      </c>
      <c r="C54" s="37"/>
      <c r="D54" s="38"/>
      <c r="E54" s="38"/>
      <c r="F54" s="38"/>
      <c r="G54" s="38"/>
      <c r="H54" s="38"/>
      <c r="I54" s="38"/>
      <c r="J54" s="38"/>
      <c r="K54" s="38"/>
      <c r="L54" s="38"/>
      <c r="M54" s="38"/>
      <c r="N54" s="38"/>
      <c r="O54" s="38"/>
      <c r="P54" s="39"/>
      <c r="Q54" s="38"/>
      <c r="R54" s="38"/>
      <c r="S54" s="38"/>
    </row>
    <row r="58" spans="1:19" s="27" customFormat="1" ht="20.100000000000001" customHeight="1" x14ac:dyDescent="0.25">
      <c r="A58" s="26"/>
      <c r="B58" s="26"/>
      <c r="E58" s="29"/>
      <c r="P58" s="26"/>
      <c r="Q58" s="26"/>
      <c r="R58" s="26"/>
      <c r="S58" s="26"/>
    </row>
  </sheetData>
  <sheetProtection algorithmName="SHA-512" hashValue="ySsJjcs0dLi8yqTpPHtys37SEAeXMVliUVB8v+l4qRSIzKui2fW+ZFfTgTyGomIsS2CJMdMgP0DJcoN+kx9w6w==" saltValue="x5IoiCPhz8+JziXSgb0EbQ==" spinCount="100000" sheet="1" objects="1" scenarios="1" selectLockedCells="1" sort="0" autoFilter="0" selectUnlockedCells="1"/>
  <mergeCells count="4">
    <mergeCell ref="A1:B1"/>
    <mergeCell ref="C1:O1"/>
    <mergeCell ref="A27:B27"/>
    <mergeCell ref="A32:B32"/>
  </mergeCells>
  <pageMargins left="0.7" right="0.7" top="0.78740157499999996" bottom="0.78740157499999996"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0560-D5E7-4D54-AF0B-3FDE2CBF4AB6}">
  <sheetPr>
    <tabColor rgb="FF004CAB"/>
  </sheetPr>
  <dimension ref="A1:N54"/>
  <sheetViews>
    <sheetView zoomScaleNormal="100" workbookViewId="0">
      <pane xSplit="2" ySplit="2" topLeftCell="C3" activePane="bottomRight" state="frozen"/>
      <selection pane="topRight" activeCell="C1" sqref="C1"/>
      <selection pane="bottomLeft" activeCell="A3" sqref="A3"/>
      <selection pane="bottomRight" activeCell="E40" sqref="E40"/>
    </sheetView>
  </sheetViews>
  <sheetFormatPr defaultColWidth="9.140625" defaultRowHeight="20.100000000000001" customHeight="1" x14ac:dyDescent="0.25"/>
  <cols>
    <col min="1" max="2" width="32.85546875" style="3" customWidth="1"/>
    <col min="3" max="14" width="14.7109375" style="3" customWidth="1"/>
    <col min="15" max="16384" width="9.140625" style="3"/>
  </cols>
  <sheetData>
    <row r="1" spans="1:14" s="2" customFormat="1" ht="20.100000000000001" customHeight="1" x14ac:dyDescent="0.25">
      <c r="A1" s="294" t="s">
        <v>109</v>
      </c>
      <c r="B1" s="295"/>
      <c r="C1" s="295" t="s">
        <v>142</v>
      </c>
      <c r="D1" s="295"/>
      <c r="E1" s="295"/>
      <c r="F1" s="295"/>
      <c r="G1" s="295"/>
      <c r="H1" s="295"/>
      <c r="I1" s="295"/>
      <c r="J1" s="296"/>
    </row>
    <row r="2" spans="1:14" s="30" customFormat="1" ht="20.100000000000001" customHeight="1" x14ac:dyDescent="0.25">
      <c r="A2" s="144" t="s">
        <v>112</v>
      </c>
      <c r="B2" s="145" t="s">
        <v>0</v>
      </c>
      <c r="C2" s="145" t="s">
        <v>123</v>
      </c>
      <c r="D2" s="145" t="s">
        <v>124</v>
      </c>
      <c r="E2" s="145" t="s">
        <v>126</v>
      </c>
      <c r="F2" s="145" t="s">
        <v>127</v>
      </c>
      <c r="G2" s="145" t="s">
        <v>128</v>
      </c>
      <c r="H2" s="145" t="s">
        <v>129</v>
      </c>
      <c r="I2" s="145" t="s">
        <v>130</v>
      </c>
      <c r="J2" s="145" t="s">
        <v>140</v>
      </c>
      <c r="K2" s="145" t="s">
        <v>143</v>
      </c>
      <c r="L2" s="145" t="s">
        <v>2</v>
      </c>
      <c r="M2" s="145" t="s">
        <v>1</v>
      </c>
      <c r="N2" s="146" t="s">
        <v>3</v>
      </c>
    </row>
    <row r="3" spans="1:14" ht="20.100000000000001" customHeight="1" x14ac:dyDescent="0.25">
      <c r="A3" s="147" t="s">
        <v>9</v>
      </c>
      <c r="B3" s="148" t="s">
        <v>10</v>
      </c>
      <c r="C3" s="149">
        <v>31.256450000000001</v>
      </c>
      <c r="D3" s="149"/>
      <c r="E3" s="149">
        <v>4.4650000000000002E-2</v>
      </c>
      <c r="F3" s="149"/>
      <c r="G3" s="149"/>
      <c r="H3" s="149"/>
      <c r="I3" s="149"/>
      <c r="J3" s="149"/>
      <c r="K3" s="150">
        <f>COUNT(C3:J3)</f>
        <v>2</v>
      </c>
      <c r="L3" s="151">
        <f>AVERAGE(C3:J3)</f>
        <v>15.650550000000001</v>
      </c>
      <c r="M3" s="151">
        <f>MAX(C3:J3)</f>
        <v>31.256450000000001</v>
      </c>
      <c r="N3" s="152">
        <f>SUM(C3:J3)</f>
        <v>31.301100000000002</v>
      </c>
    </row>
    <row r="4" spans="1:14" ht="20.100000000000001" customHeight="1" x14ac:dyDescent="0.25">
      <c r="A4" s="153" t="s">
        <v>20</v>
      </c>
      <c r="B4" s="154" t="s">
        <v>5</v>
      </c>
      <c r="C4" s="155"/>
      <c r="D4" s="155"/>
      <c r="E4" s="155">
        <v>9.0153999999999996</v>
      </c>
      <c r="F4" s="155">
        <v>5.3881499999999996</v>
      </c>
      <c r="G4" s="155">
        <v>13.986750000000001</v>
      </c>
      <c r="H4" s="155">
        <v>3.5649500000000001</v>
      </c>
      <c r="I4" s="155" t="s">
        <v>54</v>
      </c>
      <c r="J4" s="155">
        <v>23.51005</v>
      </c>
      <c r="K4" s="156">
        <f>COUNT(C4:J4)</f>
        <v>5</v>
      </c>
      <c r="L4" s="157">
        <f>AVERAGE(C4:J4)</f>
        <v>11.093059999999999</v>
      </c>
      <c r="M4" s="157">
        <f>MAX(C4:J4)</f>
        <v>23.51005</v>
      </c>
      <c r="N4" s="158">
        <f>SUM(C4:J4)</f>
        <v>55.465299999999999</v>
      </c>
    </row>
    <row r="5" spans="1:14" ht="20.100000000000001" customHeight="1" x14ac:dyDescent="0.25">
      <c r="A5" s="159" t="s">
        <v>14</v>
      </c>
      <c r="B5" s="160" t="s">
        <v>13</v>
      </c>
      <c r="C5" s="161">
        <v>4.6932</v>
      </c>
      <c r="D5" s="161">
        <v>2.0192999999999999</v>
      </c>
      <c r="E5" s="161"/>
      <c r="F5" s="161" t="s">
        <v>54</v>
      </c>
      <c r="G5" s="161">
        <v>0.3836</v>
      </c>
      <c r="H5" s="161">
        <v>0.85275000000000001</v>
      </c>
      <c r="I5" s="161" t="s">
        <v>54</v>
      </c>
      <c r="J5" s="161"/>
      <c r="K5" s="162">
        <f>COUNT(C5:J5)</f>
        <v>4</v>
      </c>
      <c r="L5" s="163">
        <f>AVERAGE(C5:J5)</f>
        <v>1.9872125000000003</v>
      </c>
      <c r="M5" s="163">
        <f>MAX(C5:J5)</f>
        <v>4.6932</v>
      </c>
      <c r="N5" s="164">
        <f>SUM(C5:J5)</f>
        <v>7.9488500000000011</v>
      </c>
    </row>
    <row r="6" spans="1:14" ht="20.100000000000001" customHeight="1" x14ac:dyDescent="0.25">
      <c r="A6" s="159" t="s">
        <v>16</v>
      </c>
      <c r="B6" s="160" t="s">
        <v>10</v>
      </c>
      <c r="C6" s="161">
        <v>0.20909014653409133</v>
      </c>
      <c r="D6" s="161"/>
      <c r="E6" s="161"/>
      <c r="F6" s="161"/>
      <c r="G6" s="161"/>
      <c r="H6" s="161"/>
      <c r="I6" s="161"/>
      <c r="J6" s="161"/>
      <c r="K6" s="162">
        <f>COUNT(C6:J6)</f>
        <v>1</v>
      </c>
      <c r="L6" s="163">
        <f>AVERAGE(C6:J6)</f>
        <v>0.20909014653409133</v>
      </c>
      <c r="M6" s="163">
        <f>MAX(C6:J6)</f>
        <v>0.20909014653409133</v>
      </c>
      <c r="N6" s="164">
        <f>SUM(C6:J6)</f>
        <v>0.20909014653409133</v>
      </c>
    </row>
    <row r="7" spans="1:14" ht="20.100000000000001" customHeight="1" x14ac:dyDescent="0.25">
      <c r="A7" s="159" t="s">
        <v>28</v>
      </c>
      <c r="B7" s="160" t="s">
        <v>13</v>
      </c>
      <c r="C7" s="161">
        <v>1.06545</v>
      </c>
      <c r="D7" s="161"/>
      <c r="E7" s="161"/>
      <c r="F7" s="161" t="s">
        <v>54</v>
      </c>
      <c r="G7" s="161"/>
      <c r="H7" s="161"/>
      <c r="I7" s="161" t="s">
        <v>54</v>
      </c>
      <c r="J7" s="161"/>
      <c r="K7" s="162">
        <f>COUNT(C7:J7)</f>
        <v>1</v>
      </c>
      <c r="L7" s="163">
        <f>AVERAGE(C7:J7)</f>
        <v>1.06545</v>
      </c>
      <c r="M7" s="163">
        <f>MAX(C7:J7)</f>
        <v>1.06545</v>
      </c>
      <c r="N7" s="164">
        <f>SUM(C7:J7)</f>
        <v>1.06545</v>
      </c>
    </row>
    <row r="8" spans="1:14" ht="20.100000000000001" customHeight="1" x14ac:dyDescent="0.25">
      <c r="A8" s="159" t="s">
        <v>31</v>
      </c>
      <c r="B8" s="160" t="s">
        <v>10</v>
      </c>
      <c r="C8" s="161">
        <v>1.3999999999999998E-3</v>
      </c>
      <c r="D8" s="161"/>
      <c r="E8" s="161"/>
      <c r="F8" s="161"/>
      <c r="G8" s="161"/>
      <c r="H8" s="161"/>
      <c r="I8" s="161"/>
      <c r="J8" s="161"/>
      <c r="K8" s="162">
        <f>COUNT(C8:J8)</f>
        <v>1</v>
      </c>
      <c r="L8" s="163">
        <f>AVERAGE(C8:J8)</f>
        <v>1.3999999999999998E-3</v>
      </c>
      <c r="M8" s="163">
        <f>MAX(C8:J8)</f>
        <v>1.3999999999999998E-3</v>
      </c>
      <c r="N8" s="164">
        <f>SUM(C8:J8)</f>
        <v>1.3999999999999998E-3</v>
      </c>
    </row>
    <row r="9" spans="1:14" ht="20.100000000000001" customHeight="1" x14ac:dyDescent="0.25">
      <c r="A9" s="159" t="s">
        <v>35</v>
      </c>
      <c r="B9" s="160" t="s">
        <v>36</v>
      </c>
      <c r="C9" s="161">
        <v>9.9650000000000002E-2</v>
      </c>
      <c r="D9" s="161">
        <v>0.31615000000000004</v>
      </c>
      <c r="E9" s="161">
        <v>0.1298</v>
      </c>
      <c r="F9" s="161">
        <v>0.17294999999999999</v>
      </c>
      <c r="G9" s="161">
        <v>9.3850000000000003E-2</v>
      </c>
      <c r="H9" s="161">
        <v>0.34849999999999998</v>
      </c>
      <c r="I9" s="161"/>
      <c r="J9" s="161">
        <v>0.2021</v>
      </c>
      <c r="K9" s="162">
        <f>COUNT(C9:J9)</f>
        <v>7</v>
      </c>
      <c r="L9" s="163">
        <f>AVERAGE(C9:J9)</f>
        <v>0.1947142857142857</v>
      </c>
      <c r="M9" s="163">
        <f>MAX(C9:J9)</f>
        <v>0.34849999999999998</v>
      </c>
      <c r="N9" s="164">
        <f>SUM(C9:J9)</f>
        <v>1.363</v>
      </c>
    </row>
    <row r="10" spans="1:14" ht="20.100000000000001" customHeight="1" x14ac:dyDescent="0.25">
      <c r="A10" s="159" t="s">
        <v>22</v>
      </c>
      <c r="B10" s="160" t="s">
        <v>23</v>
      </c>
      <c r="C10" s="161">
        <v>0.20569999999999999</v>
      </c>
      <c r="D10" s="161">
        <v>0.89589999999999992</v>
      </c>
      <c r="E10" s="161"/>
      <c r="F10" s="161"/>
      <c r="G10" s="161">
        <v>3.7999999999999996E-3</v>
      </c>
      <c r="H10" s="161">
        <v>0.12625</v>
      </c>
      <c r="I10" s="161">
        <v>3.4999999999999996E-3</v>
      </c>
      <c r="J10" s="161"/>
      <c r="K10" s="162">
        <f>COUNT(C10:J10)</f>
        <v>5</v>
      </c>
      <c r="L10" s="163">
        <f>AVERAGE(C10:J10)</f>
        <v>0.24703</v>
      </c>
      <c r="M10" s="163">
        <f>MAX(C10:J10)</f>
        <v>0.89589999999999992</v>
      </c>
      <c r="N10" s="164">
        <f>SUM(C10:J10)</f>
        <v>1.23515</v>
      </c>
    </row>
    <row r="11" spans="1:14" ht="20.100000000000001" customHeight="1" x14ac:dyDescent="0.25">
      <c r="A11" s="159" t="s">
        <v>30</v>
      </c>
      <c r="B11" s="160" t="s">
        <v>13</v>
      </c>
      <c r="C11" s="161"/>
      <c r="D11" s="161"/>
      <c r="E11" s="161"/>
      <c r="F11" s="161"/>
      <c r="G11" s="161">
        <v>0.16369999999999998</v>
      </c>
      <c r="H11" s="161"/>
      <c r="I11" s="161"/>
      <c r="J11" s="161">
        <v>1.5933499999999998</v>
      </c>
      <c r="K11" s="162">
        <f>COUNT(C11:J11)</f>
        <v>2</v>
      </c>
      <c r="L11" s="163">
        <f>AVERAGE(C11:J11)</f>
        <v>0.87852499999999989</v>
      </c>
      <c r="M11" s="163">
        <f>MAX(C11:J11)</f>
        <v>1.5933499999999998</v>
      </c>
      <c r="N11" s="164">
        <f>SUM(C11:J11)</f>
        <v>1.7570499999999998</v>
      </c>
    </row>
    <row r="12" spans="1:14" ht="20.100000000000001" customHeight="1" x14ac:dyDescent="0.25">
      <c r="A12" s="159" t="s">
        <v>27</v>
      </c>
      <c r="B12" s="160" t="s">
        <v>13</v>
      </c>
      <c r="C12" s="161">
        <v>26.62595</v>
      </c>
      <c r="D12" s="161"/>
      <c r="E12" s="161"/>
      <c r="F12" s="161" t="s">
        <v>54</v>
      </c>
      <c r="G12" s="161"/>
      <c r="H12" s="161"/>
      <c r="I12" s="161" t="s">
        <v>54</v>
      </c>
      <c r="J12" s="161"/>
      <c r="K12" s="162">
        <f>COUNT(C12:J12)</f>
        <v>1</v>
      </c>
      <c r="L12" s="163">
        <f>AVERAGE(C12:J12)</f>
        <v>26.62595</v>
      </c>
      <c r="M12" s="163">
        <f>MAX(C12:J12)</f>
        <v>26.62595</v>
      </c>
      <c r="N12" s="164">
        <f>SUM(C12:J12)</f>
        <v>26.62595</v>
      </c>
    </row>
    <row r="13" spans="1:14" ht="20.100000000000001" customHeight="1" x14ac:dyDescent="0.25">
      <c r="A13" s="159" t="s">
        <v>12</v>
      </c>
      <c r="B13" s="160" t="s">
        <v>13</v>
      </c>
      <c r="C13" s="161">
        <v>3.4268999999999998</v>
      </c>
      <c r="D13" s="161"/>
      <c r="E13" s="161"/>
      <c r="F13" s="161"/>
      <c r="G13" s="161"/>
      <c r="H13" s="161"/>
      <c r="I13" s="161"/>
      <c r="J13" s="161"/>
      <c r="K13" s="162">
        <f>COUNT(C13:J13)</f>
        <v>1</v>
      </c>
      <c r="L13" s="163">
        <f>AVERAGE(C13:J13)</f>
        <v>3.4268999999999998</v>
      </c>
      <c r="M13" s="163">
        <f>MAX(C13:J13)</f>
        <v>3.4268999999999998</v>
      </c>
      <c r="N13" s="164">
        <f>SUM(C13:J13)</f>
        <v>3.4268999999999998</v>
      </c>
    </row>
    <row r="14" spans="1:14" ht="20.100000000000001" customHeight="1" x14ac:dyDescent="0.25">
      <c r="A14" s="159" t="s">
        <v>39</v>
      </c>
      <c r="B14" s="160" t="s">
        <v>7</v>
      </c>
      <c r="C14" s="161"/>
      <c r="D14" s="161"/>
      <c r="E14" s="161">
        <v>5.8799999999999998E-2</v>
      </c>
      <c r="F14" s="161"/>
      <c r="G14" s="161">
        <v>1.21E-2</v>
      </c>
      <c r="H14" s="161"/>
      <c r="I14" s="161"/>
      <c r="J14" s="161"/>
      <c r="K14" s="162">
        <f>COUNT(C14:J14)</f>
        <v>2</v>
      </c>
      <c r="L14" s="163">
        <f>AVERAGE(C14:J14)</f>
        <v>3.5449999999999995E-2</v>
      </c>
      <c r="M14" s="163">
        <f>MAX(C14:J14)</f>
        <v>5.8799999999999998E-2</v>
      </c>
      <c r="N14" s="164">
        <f>SUM(C14:J14)</f>
        <v>7.0899999999999991E-2</v>
      </c>
    </row>
    <row r="15" spans="1:14" ht="20.100000000000001" customHeight="1" x14ac:dyDescent="0.25">
      <c r="A15" s="159" t="s">
        <v>40</v>
      </c>
      <c r="B15" s="160" t="s">
        <v>18</v>
      </c>
      <c r="C15" s="161"/>
      <c r="D15" s="161"/>
      <c r="E15" s="161"/>
      <c r="F15" s="161">
        <v>5.0299999999999997E-2</v>
      </c>
      <c r="G15" s="161"/>
      <c r="H15" s="161"/>
      <c r="I15" s="161"/>
      <c r="J15" s="161"/>
      <c r="K15" s="162">
        <f>COUNT(C15:J15)</f>
        <v>1</v>
      </c>
      <c r="L15" s="163">
        <f>AVERAGE(C15:J15)</f>
        <v>5.0299999999999997E-2</v>
      </c>
      <c r="M15" s="163">
        <f>MAX(C15:J15)</f>
        <v>5.0299999999999997E-2</v>
      </c>
      <c r="N15" s="164">
        <f>SUM(C15:J15)</f>
        <v>5.0299999999999997E-2</v>
      </c>
    </row>
    <row r="16" spans="1:14" ht="20.100000000000001" customHeight="1" x14ac:dyDescent="0.25">
      <c r="A16" s="159" t="s">
        <v>29</v>
      </c>
      <c r="B16" s="160" t="s">
        <v>13</v>
      </c>
      <c r="C16" s="161">
        <v>0.40369999999999995</v>
      </c>
      <c r="D16" s="161">
        <v>0.29144999999999999</v>
      </c>
      <c r="E16" s="161">
        <v>0.54084999999999994</v>
      </c>
      <c r="F16" s="161">
        <v>0.89929999999999999</v>
      </c>
      <c r="G16" s="161">
        <v>0.97365000000000002</v>
      </c>
      <c r="H16" s="161">
        <v>1.6475499999999998</v>
      </c>
      <c r="I16" s="161"/>
      <c r="J16" s="161">
        <v>0.20665000000000003</v>
      </c>
      <c r="K16" s="162">
        <f>COUNT(C16:J16)</f>
        <v>7</v>
      </c>
      <c r="L16" s="163">
        <f>AVERAGE(C16:J16)</f>
        <v>0.70902142857142858</v>
      </c>
      <c r="M16" s="163">
        <f>MAX(C16:J16)</f>
        <v>1.6475499999999998</v>
      </c>
      <c r="N16" s="164">
        <f>SUM(C16:J16)</f>
        <v>4.9631499999999997</v>
      </c>
    </row>
    <row r="17" spans="1:14" ht="20.100000000000001" customHeight="1" x14ac:dyDescent="0.25">
      <c r="A17" s="159" t="s">
        <v>48</v>
      </c>
      <c r="B17" s="160" t="s">
        <v>7</v>
      </c>
      <c r="C17" s="161">
        <v>8.2450000000000009E-2</v>
      </c>
      <c r="D17" s="161"/>
      <c r="E17" s="161"/>
      <c r="F17" s="161"/>
      <c r="G17" s="161"/>
      <c r="H17" s="161"/>
      <c r="I17" s="161"/>
      <c r="J17" s="161"/>
      <c r="K17" s="162">
        <f>COUNT(C17:J17)</f>
        <v>1</v>
      </c>
      <c r="L17" s="163">
        <f>AVERAGE(C17:J17)</f>
        <v>8.2450000000000009E-2</v>
      </c>
      <c r="M17" s="163">
        <f>MAX(C17:J17)</f>
        <v>8.2450000000000009E-2</v>
      </c>
      <c r="N17" s="164">
        <f>SUM(C17:J17)</f>
        <v>8.2450000000000009E-2</v>
      </c>
    </row>
    <row r="18" spans="1:14" ht="20.100000000000001" customHeight="1" x14ac:dyDescent="0.25">
      <c r="A18" s="159" t="s">
        <v>11</v>
      </c>
      <c r="B18" s="160" t="s">
        <v>7</v>
      </c>
      <c r="C18" s="161">
        <v>4.2899499999999993</v>
      </c>
      <c r="D18" s="161">
        <v>17.569099999999999</v>
      </c>
      <c r="E18" s="161"/>
      <c r="F18" s="161"/>
      <c r="G18" s="161"/>
      <c r="H18" s="161"/>
      <c r="I18" s="161"/>
      <c r="J18" s="161"/>
      <c r="K18" s="162">
        <f>COUNT(C18:J18)</f>
        <v>2</v>
      </c>
      <c r="L18" s="163">
        <f>AVERAGE(C18:J18)</f>
        <v>10.929524999999998</v>
      </c>
      <c r="M18" s="163">
        <f>MAX(C18:J18)</f>
        <v>17.569099999999999</v>
      </c>
      <c r="N18" s="164">
        <f>SUM(C18:J18)</f>
        <v>21.859049999999996</v>
      </c>
    </row>
    <row r="19" spans="1:14" ht="20.100000000000001" customHeight="1" x14ac:dyDescent="0.25">
      <c r="A19" s="159" t="s">
        <v>6</v>
      </c>
      <c r="B19" s="160" t="s">
        <v>7</v>
      </c>
      <c r="C19" s="161">
        <v>5.4399499999999996</v>
      </c>
      <c r="D19" s="161"/>
      <c r="E19" s="161"/>
      <c r="F19" s="161"/>
      <c r="G19" s="161"/>
      <c r="H19" s="161"/>
      <c r="I19" s="161"/>
      <c r="J19" s="161"/>
      <c r="K19" s="162">
        <f>COUNT(C19:J19)</f>
        <v>1</v>
      </c>
      <c r="L19" s="163">
        <f>AVERAGE(C19:J19)</f>
        <v>5.4399499999999996</v>
      </c>
      <c r="M19" s="163">
        <f>MAX(C19:J19)</f>
        <v>5.4399499999999996</v>
      </c>
      <c r="N19" s="164">
        <f>SUM(C19:J19)</f>
        <v>5.4399499999999996</v>
      </c>
    </row>
    <row r="20" spans="1:14" ht="20.100000000000001" customHeight="1" x14ac:dyDescent="0.25">
      <c r="A20" s="159" t="s">
        <v>8</v>
      </c>
      <c r="B20" s="160" t="s">
        <v>7</v>
      </c>
      <c r="C20" s="161">
        <v>0.1391</v>
      </c>
      <c r="D20" s="161"/>
      <c r="E20" s="161"/>
      <c r="F20" s="161"/>
      <c r="G20" s="161"/>
      <c r="H20" s="161"/>
      <c r="I20" s="161"/>
      <c r="J20" s="161"/>
      <c r="K20" s="162">
        <f>COUNT(C20:J20)</f>
        <v>1</v>
      </c>
      <c r="L20" s="163">
        <f>AVERAGE(C20:J20)</f>
        <v>0.1391</v>
      </c>
      <c r="M20" s="163">
        <f>MAX(C20:J20)</f>
        <v>0.1391</v>
      </c>
      <c r="N20" s="164">
        <f>SUM(C20:J20)</f>
        <v>0.1391</v>
      </c>
    </row>
    <row r="21" spans="1:14" ht="20.100000000000001" customHeight="1" x14ac:dyDescent="0.25">
      <c r="A21" s="159" t="s">
        <v>121</v>
      </c>
      <c r="B21" s="165" t="s">
        <v>117</v>
      </c>
      <c r="C21" s="161">
        <v>2.5110838234343698</v>
      </c>
      <c r="D21" s="161">
        <v>0.26902307314678453</v>
      </c>
      <c r="E21" s="161">
        <v>7.3114257725532095E-2</v>
      </c>
      <c r="F21" s="161"/>
      <c r="G21" s="161">
        <v>8.016935966487134</v>
      </c>
      <c r="H21" s="161"/>
      <c r="I21" s="161">
        <v>0.18532018296169242</v>
      </c>
      <c r="J21" s="161">
        <v>0.92055905568831942</v>
      </c>
      <c r="K21" s="162">
        <f>COUNT(C21:J21)</f>
        <v>6</v>
      </c>
      <c r="L21" s="163">
        <f>AVERAGE(C21:J21)</f>
        <v>1.9960060599073053</v>
      </c>
      <c r="M21" s="163">
        <f>MAX(C21:J21)</f>
        <v>8.016935966487134</v>
      </c>
      <c r="N21" s="164">
        <f>SUM(C21:J21)</f>
        <v>11.976036359443832</v>
      </c>
    </row>
    <row r="22" spans="1:14" ht="20.100000000000001" customHeight="1" x14ac:dyDescent="0.25">
      <c r="A22" s="166" t="s">
        <v>24</v>
      </c>
      <c r="B22" s="167" t="s">
        <v>7</v>
      </c>
      <c r="C22" s="168">
        <v>8.9499999999999996E-2</v>
      </c>
      <c r="D22" s="168"/>
      <c r="E22" s="168"/>
      <c r="F22" s="168"/>
      <c r="G22" s="168"/>
      <c r="H22" s="168"/>
      <c r="I22" s="168"/>
      <c r="J22" s="168"/>
      <c r="K22" s="169">
        <f>COUNT(C22:J22)</f>
        <v>1</v>
      </c>
      <c r="L22" s="170">
        <f>AVERAGE(C22:J22)</f>
        <v>8.9499999999999996E-2</v>
      </c>
      <c r="M22" s="170">
        <f>MAX(C22:J22)</f>
        <v>8.9499999999999996E-2</v>
      </c>
      <c r="N22" s="171">
        <f>SUM(C22:J22)</f>
        <v>8.9499999999999996E-2</v>
      </c>
    </row>
    <row r="23" spans="1:14" ht="20.100000000000001" customHeight="1" x14ac:dyDescent="0.25">
      <c r="A23" s="4"/>
      <c r="B23" s="4"/>
      <c r="C23" s="43"/>
      <c r="D23" s="43"/>
      <c r="E23" s="43"/>
      <c r="F23" s="43"/>
      <c r="G23" s="43"/>
      <c r="H23" s="43"/>
      <c r="I23" s="43"/>
      <c r="J23" s="43"/>
      <c r="K23" s="2"/>
      <c r="L23" s="44"/>
      <c r="M23" s="44"/>
      <c r="N23" s="44"/>
    </row>
    <row r="24" spans="1:14" ht="20.100000000000001" customHeight="1" x14ac:dyDescent="0.25">
      <c r="A24" s="297" t="s">
        <v>144</v>
      </c>
      <c r="B24" s="297"/>
      <c r="C24" s="32">
        <f>SUM(C3:C22)</f>
        <v>80.539523969968457</v>
      </c>
      <c r="D24" s="32">
        <f t="shared" ref="D24:I24" si="0">SUM(D3:D22)</f>
        <v>21.360923073146783</v>
      </c>
      <c r="E24" s="32">
        <f t="shared" si="0"/>
        <v>9.8626142577255322</v>
      </c>
      <c r="F24" s="32">
        <f t="shared" si="0"/>
        <v>6.5106999999999999</v>
      </c>
      <c r="G24" s="32">
        <f t="shared" si="0"/>
        <v>23.634385966487134</v>
      </c>
      <c r="H24" s="32">
        <f t="shared" si="0"/>
        <v>6.5399999999999991</v>
      </c>
      <c r="I24" s="32">
        <f t="shared" si="0"/>
        <v>0.18882018296169242</v>
      </c>
      <c r="J24" s="32">
        <f>SUM(J3:J22)</f>
        <v>26.432709055688321</v>
      </c>
      <c r="K24" s="2"/>
      <c r="L24" s="44"/>
      <c r="M24" s="44"/>
      <c r="N24" s="44"/>
    </row>
    <row r="25" spans="1:14" ht="20.100000000000001" customHeight="1" x14ac:dyDescent="0.25">
      <c r="C25" s="46"/>
      <c r="D25" s="46"/>
      <c r="E25" s="46"/>
      <c r="F25" s="46"/>
      <c r="G25" s="46"/>
      <c r="H25" s="46"/>
      <c r="I25" s="46"/>
      <c r="J25" s="46"/>
      <c r="K25" s="2"/>
      <c r="L25" s="44"/>
      <c r="M25" s="44"/>
      <c r="N25" s="44"/>
    </row>
    <row r="26" spans="1:14" ht="20.100000000000001" customHeight="1" x14ac:dyDescent="0.25">
      <c r="A26" s="41" t="s">
        <v>145</v>
      </c>
      <c r="C26" s="46"/>
      <c r="D26" s="46"/>
      <c r="E26" s="46"/>
      <c r="F26" s="46"/>
      <c r="G26" s="46"/>
      <c r="H26" s="46"/>
      <c r="I26" s="46"/>
      <c r="J26" s="46"/>
      <c r="K26" s="2"/>
      <c r="L26" s="44"/>
      <c r="M26" s="44"/>
      <c r="N26" s="44"/>
    </row>
    <row r="27" spans="1:14" ht="20.100000000000001" customHeight="1" x14ac:dyDescent="0.25">
      <c r="A27" s="45" t="s">
        <v>147</v>
      </c>
      <c r="C27" s="46"/>
      <c r="D27" s="46"/>
      <c r="E27" s="46"/>
      <c r="F27" s="46"/>
      <c r="G27" s="46"/>
      <c r="H27" s="46"/>
      <c r="I27" s="46"/>
      <c r="J27" s="46"/>
      <c r="K27" s="2"/>
      <c r="L27" s="44"/>
      <c r="M27" s="44"/>
      <c r="N27" s="44"/>
    </row>
    <row r="28" spans="1:14" ht="20.100000000000001" customHeight="1" x14ac:dyDescent="0.25">
      <c r="A28" s="45"/>
      <c r="K28" s="2"/>
      <c r="L28" s="44"/>
      <c r="M28" s="44"/>
      <c r="N28" s="44"/>
    </row>
    <row r="29" spans="1:14" ht="20.100000000000001" customHeight="1" x14ac:dyDescent="0.25">
      <c r="A29" s="41"/>
      <c r="K29" s="2"/>
      <c r="L29" s="44"/>
      <c r="M29" s="44"/>
      <c r="N29" s="44"/>
    </row>
    <row r="30" spans="1:14" ht="20.100000000000001" customHeight="1" x14ac:dyDescent="0.25">
      <c r="A30" s="292" t="s">
        <v>146</v>
      </c>
      <c r="B30" s="293"/>
      <c r="K30" s="2"/>
      <c r="L30" s="44"/>
      <c r="M30" s="44"/>
      <c r="N30" s="44"/>
    </row>
    <row r="31" spans="1:14" ht="20.100000000000001" customHeight="1" x14ac:dyDescent="0.25">
      <c r="A31" s="110" t="s">
        <v>112</v>
      </c>
      <c r="B31" s="172" t="s">
        <v>0</v>
      </c>
      <c r="K31" s="2"/>
      <c r="L31" s="44"/>
      <c r="M31" s="44"/>
      <c r="N31" s="44"/>
    </row>
    <row r="32" spans="1:14" ht="20.100000000000001" customHeight="1" x14ac:dyDescent="0.25">
      <c r="A32" s="147" t="s">
        <v>4</v>
      </c>
      <c r="B32" s="173" t="s">
        <v>5</v>
      </c>
      <c r="C32" s="43"/>
      <c r="D32" s="43"/>
      <c r="E32" s="43"/>
      <c r="F32" s="43"/>
      <c r="G32" s="43"/>
      <c r="H32" s="43"/>
      <c r="I32" s="43"/>
      <c r="J32" s="43"/>
      <c r="K32" s="2"/>
      <c r="L32" s="44"/>
      <c r="M32" s="44"/>
      <c r="N32" s="44"/>
    </row>
    <row r="33" spans="1:14" ht="20.100000000000001" customHeight="1" x14ac:dyDescent="0.25">
      <c r="A33" s="153" t="s">
        <v>32</v>
      </c>
      <c r="B33" s="174" t="s">
        <v>23</v>
      </c>
      <c r="C33" s="43"/>
      <c r="D33" s="43"/>
      <c r="E33" s="43"/>
      <c r="F33" s="43"/>
      <c r="G33" s="43"/>
      <c r="H33" s="43"/>
      <c r="I33" s="43"/>
      <c r="J33" s="43"/>
      <c r="K33" s="2"/>
      <c r="L33" s="44"/>
      <c r="M33" s="44"/>
      <c r="N33" s="44"/>
    </row>
    <row r="34" spans="1:14" ht="20.100000000000001" customHeight="1" x14ac:dyDescent="0.25">
      <c r="A34" s="159" t="s">
        <v>33</v>
      </c>
      <c r="B34" s="175" t="s">
        <v>5</v>
      </c>
      <c r="C34" s="43"/>
      <c r="D34" s="43"/>
      <c r="E34" s="43"/>
      <c r="F34" s="43"/>
      <c r="G34" s="43"/>
      <c r="H34" s="43"/>
      <c r="I34" s="43"/>
      <c r="J34" s="43"/>
      <c r="K34" s="2"/>
      <c r="L34" s="44"/>
      <c r="M34" s="44"/>
      <c r="N34" s="44"/>
    </row>
    <row r="35" spans="1:14" ht="20.100000000000001" customHeight="1" x14ac:dyDescent="0.25">
      <c r="A35" s="159" t="s">
        <v>21</v>
      </c>
      <c r="B35" s="175" t="s">
        <v>13</v>
      </c>
      <c r="C35" s="43"/>
      <c r="D35" s="43"/>
      <c r="E35" s="43"/>
      <c r="F35" s="43"/>
      <c r="G35" s="43"/>
      <c r="H35" s="43"/>
      <c r="I35" s="43"/>
      <c r="J35" s="43"/>
      <c r="K35" s="2"/>
      <c r="L35" s="44"/>
      <c r="M35" s="44"/>
      <c r="N35" s="44"/>
    </row>
    <row r="36" spans="1:14" ht="20.100000000000001" customHeight="1" x14ac:dyDescent="0.25">
      <c r="A36" s="159" t="s">
        <v>34</v>
      </c>
      <c r="B36" s="175" t="s">
        <v>13</v>
      </c>
      <c r="C36" s="43"/>
      <c r="D36" s="43"/>
      <c r="E36" s="43"/>
      <c r="F36" s="43"/>
      <c r="G36" s="43"/>
      <c r="H36" s="43"/>
      <c r="I36" s="43"/>
      <c r="J36" s="43"/>
      <c r="K36" s="2"/>
      <c r="L36" s="44"/>
      <c r="M36" s="44"/>
      <c r="N36" s="44"/>
    </row>
    <row r="37" spans="1:14" ht="20.100000000000001" customHeight="1" x14ac:dyDescent="0.25">
      <c r="A37" s="159" t="s">
        <v>37</v>
      </c>
      <c r="B37" s="175" t="s">
        <v>13</v>
      </c>
      <c r="C37" s="43"/>
      <c r="D37" s="43"/>
      <c r="E37" s="43"/>
      <c r="F37" s="43"/>
      <c r="G37" s="43"/>
      <c r="H37" s="43"/>
      <c r="I37" s="43"/>
      <c r="J37" s="43"/>
      <c r="K37" s="2"/>
      <c r="L37" s="44"/>
      <c r="M37" s="44"/>
      <c r="N37" s="44"/>
    </row>
    <row r="38" spans="1:14" ht="20.100000000000001" customHeight="1" x14ac:dyDescent="0.25">
      <c r="A38" s="159" t="s">
        <v>38</v>
      </c>
      <c r="B38" s="175" t="s">
        <v>18</v>
      </c>
      <c r="C38" s="43"/>
      <c r="D38" s="43"/>
      <c r="E38" s="43"/>
      <c r="F38" s="43"/>
      <c r="G38" s="43"/>
      <c r="H38" s="43"/>
      <c r="I38" s="43"/>
      <c r="J38" s="43"/>
      <c r="K38" s="2"/>
      <c r="L38" s="44"/>
      <c r="M38" s="44"/>
      <c r="N38" s="44"/>
    </row>
    <row r="39" spans="1:14" ht="20.100000000000001" customHeight="1" x14ac:dyDescent="0.25">
      <c r="A39" s="159" t="s">
        <v>41</v>
      </c>
      <c r="B39" s="175" t="s">
        <v>10</v>
      </c>
      <c r="C39" s="43"/>
      <c r="D39" s="43"/>
      <c r="E39" s="43"/>
      <c r="F39" s="43"/>
      <c r="G39" s="43"/>
      <c r="H39" s="43"/>
      <c r="I39" s="43"/>
      <c r="J39" s="43"/>
      <c r="K39" s="2"/>
      <c r="L39" s="44"/>
      <c r="M39" s="44"/>
      <c r="N39" s="44"/>
    </row>
    <row r="40" spans="1:14" ht="20.100000000000001" customHeight="1" x14ac:dyDescent="0.25">
      <c r="A40" s="159" t="s">
        <v>42</v>
      </c>
      <c r="B40" s="175" t="s">
        <v>13</v>
      </c>
      <c r="C40" s="43"/>
      <c r="D40" s="43"/>
      <c r="E40" s="43"/>
      <c r="F40" s="43"/>
      <c r="G40" s="43"/>
      <c r="H40" s="43"/>
      <c r="I40" s="43"/>
      <c r="J40" s="43"/>
      <c r="K40" s="2"/>
      <c r="L40" s="44"/>
      <c r="M40" s="44"/>
      <c r="N40" s="44"/>
    </row>
    <row r="41" spans="1:14" ht="20.100000000000001" customHeight="1" x14ac:dyDescent="0.25">
      <c r="A41" s="159" t="s">
        <v>43</v>
      </c>
      <c r="B41" s="175" t="s">
        <v>7</v>
      </c>
      <c r="C41" s="43"/>
      <c r="D41" s="43"/>
      <c r="E41" s="43"/>
      <c r="F41" s="43"/>
      <c r="G41" s="43"/>
      <c r="H41" s="43"/>
      <c r="I41" s="43"/>
      <c r="J41" s="43"/>
      <c r="K41" s="2"/>
      <c r="L41" s="44"/>
      <c r="M41" s="44"/>
      <c r="N41" s="44"/>
    </row>
    <row r="42" spans="1:14" ht="20.100000000000001" customHeight="1" x14ac:dyDescent="0.25">
      <c r="A42" s="159" t="s">
        <v>44</v>
      </c>
      <c r="B42" s="175" t="s">
        <v>7</v>
      </c>
      <c r="C42" s="43"/>
      <c r="D42" s="43"/>
      <c r="E42" s="43"/>
      <c r="F42" s="43"/>
      <c r="G42" s="43"/>
      <c r="H42" s="43"/>
      <c r="I42" s="43"/>
      <c r="J42" s="43"/>
      <c r="K42" s="2"/>
      <c r="L42" s="44"/>
      <c r="M42" s="44"/>
      <c r="N42" s="44"/>
    </row>
    <row r="43" spans="1:14" ht="20.100000000000001" customHeight="1" x14ac:dyDescent="0.25">
      <c r="A43" s="159" t="s">
        <v>25</v>
      </c>
      <c r="B43" s="175" t="s">
        <v>7</v>
      </c>
      <c r="C43" s="43"/>
      <c r="D43" s="43"/>
      <c r="E43" s="43"/>
      <c r="F43" s="43"/>
      <c r="G43" s="43"/>
      <c r="H43" s="43"/>
      <c r="I43" s="43"/>
      <c r="J43" s="43"/>
      <c r="K43" s="2"/>
      <c r="L43" s="44"/>
      <c r="M43" s="44"/>
      <c r="N43" s="44"/>
    </row>
    <row r="44" spans="1:14" ht="20.100000000000001" customHeight="1" x14ac:dyDescent="0.25">
      <c r="A44" s="159" t="s">
        <v>45</v>
      </c>
      <c r="B44" s="175" t="s">
        <v>7</v>
      </c>
      <c r="C44" s="43"/>
      <c r="D44" s="43"/>
      <c r="E44" s="43"/>
      <c r="F44" s="43"/>
      <c r="G44" s="43"/>
      <c r="H44" s="43"/>
      <c r="I44" s="43"/>
      <c r="J44" s="43"/>
      <c r="K44" s="2"/>
      <c r="L44" s="44"/>
      <c r="M44" s="44"/>
      <c r="N44" s="44"/>
    </row>
    <row r="45" spans="1:14" ht="20.100000000000001" customHeight="1" x14ac:dyDescent="0.25">
      <c r="A45" s="159" t="s">
        <v>46</v>
      </c>
      <c r="B45" s="175" t="s">
        <v>7</v>
      </c>
      <c r="C45" s="43"/>
      <c r="D45" s="43"/>
      <c r="E45" s="43"/>
      <c r="F45" s="43"/>
      <c r="G45" s="43"/>
      <c r="H45" s="43"/>
      <c r="I45" s="43"/>
      <c r="J45" s="43"/>
      <c r="K45" s="2"/>
      <c r="L45" s="44"/>
      <c r="M45" s="44"/>
      <c r="N45" s="44"/>
    </row>
    <row r="46" spans="1:14" ht="20.100000000000001" customHeight="1" x14ac:dyDescent="0.25">
      <c r="A46" s="159" t="s">
        <v>19</v>
      </c>
      <c r="B46" s="175" t="s">
        <v>7</v>
      </c>
      <c r="C46" s="43"/>
      <c r="D46" s="43"/>
      <c r="E46" s="43"/>
      <c r="F46" s="43"/>
      <c r="G46" s="43"/>
      <c r="H46" s="43"/>
      <c r="I46" s="43"/>
      <c r="J46" s="43"/>
      <c r="K46" s="2"/>
      <c r="L46" s="44"/>
      <c r="M46" s="44"/>
      <c r="N46" s="44"/>
    </row>
    <row r="47" spans="1:14" ht="20.100000000000001" customHeight="1" x14ac:dyDescent="0.25">
      <c r="A47" s="159" t="s">
        <v>47</v>
      </c>
      <c r="B47" s="175" t="s">
        <v>7</v>
      </c>
      <c r="C47" s="43"/>
      <c r="D47" s="43"/>
      <c r="E47" s="43"/>
      <c r="F47" s="43"/>
      <c r="G47" s="43"/>
      <c r="H47" s="43"/>
      <c r="I47" s="43"/>
      <c r="J47" s="43"/>
      <c r="K47" s="2"/>
      <c r="L47" s="44"/>
      <c r="M47" s="44"/>
      <c r="N47" s="44"/>
    </row>
    <row r="48" spans="1:14" ht="20.100000000000001" customHeight="1" x14ac:dyDescent="0.25">
      <c r="A48" s="159" t="s">
        <v>49</v>
      </c>
      <c r="B48" s="175" t="s">
        <v>7</v>
      </c>
      <c r="C48" s="43"/>
      <c r="D48" s="43"/>
      <c r="E48" s="43"/>
      <c r="F48" s="43"/>
      <c r="G48" s="43"/>
      <c r="H48" s="43"/>
      <c r="I48" s="43"/>
      <c r="J48" s="43"/>
      <c r="K48" s="2"/>
      <c r="L48" s="44"/>
      <c r="M48" s="44"/>
      <c r="N48" s="44"/>
    </row>
    <row r="49" spans="1:14" ht="20.100000000000001" customHeight="1" x14ac:dyDescent="0.25">
      <c r="A49" s="159" t="s">
        <v>50</v>
      </c>
      <c r="B49" s="175" t="s">
        <v>7</v>
      </c>
      <c r="C49" s="43"/>
      <c r="D49" s="43"/>
      <c r="E49" s="43"/>
      <c r="F49" s="43"/>
      <c r="G49" s="43"/>
      <c r="H49" s="43"/>
      <c r="I49" s="43"/>
      <c r="J49" s="43"/>
      <c r="K49" s="2"/>
      <c r="L49" s="44"/>
      <c r="M49" s="44"/>
      <c r="N49" s="44"/>
    </row>
    <row r="50" spans="1:14" ht="20.100000000000001" customHeight="1" x14ac:dyDescent="0.25">
      <c r="A50" s="159" t="s">
        <v>51</v>
      </c>
      <c r="B50" s="175" t="s">
        <v>7</v>
      </c>
      <c r="C50" s="43"/>
      <c r="D50" s="43"/>
      <c r="E50" s="43"/>
      <c r="F50" s="43"/>
      <c r="G50" s="43"/>
      <c r="H50" s="43"/>
      <c r="I50" s="43"/>
      <c r="J50" s="43"/>
      <c r="K50" s="2"/>
      <c r="L50" s="44"/>
      <c r="M50" s="44"/>
      <c r="N50" s="44"/>
    </row>
    <row r="51" spans="1:14" ht="20.100000000000001" customHeight="1" x14ac:dyDescent="0.25">
      <c r="A51" s="159" t="s">
        <v>52</v>
      </c>
      <c r="B51" s="175" t="s">
        <v>7</v>
      </c>
      <c r="C51" s="43"/>
      <c r="D51" s="43"/>
      <c r="E51" s="43"/>
      <c r="F51" s="43"/>
      <c r="G51" s="43"/>
      <c r="H51" s="43"/>
      <c r="I51" s="43"/>
      <c r="J51" s="43"/>
      <c r="K51" s="2"/>
      <c r="L51" s="44"/>
      <c r="M51" s="44"/>
      <c r="N51" s="44"/>
    </row>
    <row r="52" spans="1:14" ht="20.100000000000001" customHeight="1" x14ac:dyDescent="0.25">
      <c r="A52" s="159" t="s">
        <v>53</v>
      </c>
      <c r="B52" s="175" t="s">
        <v>7</v>
      </c>
      <c r="C52" s="43"/>
      <c r="D52" s="43"/>
      <c r="E52" s="43"/>
      <c r="F52" s="43"/>
      <c r="G52" s="43"/>
      <c r="H52" s="43"/>
      <c r="I52" s="43"/>
      <c r="J52" s="43"/>
      <c r="K52" s="2"/>
      <c r="L52" s="44"/>
      <c r="M52" s="44"/>
      <c r="N52" s="44"/>
    </row>
    <row r="53" spans="1:14" ht="20.100000000000001" customHeight="1" x14ac:dyDescent="0.25">
      <c r="A53" s="166" t="s">
        <v>17</v>
      </c>
      <c r="B53" s="176" t="s">
        <v>18</v>
      </c>
      <c r="C53" s="43"/>
      <c r="D53" s="43"/>
      <c r="E53" s="43"/>
      <c r="F53" s="43"/>
      <c r="G53" s="43"/>
      <c r="H53" s="43"/>
      <c r="I53" s="43"/>
      <c r="J53" s="43"/>
      <c r="K53" s="2"/>
      <c r="L53" s="44"/>
      <c r="M53" s="44"/>
      <c r="N53" s="44"/>
    </row>
    <row r="54" spans="1:14" ht="20.100000000000001" customHeight="1" x14ac:dyDescent="0.25">
      <c r="A54" s="4"/>
      <c r="B54" s="4"/>
      <c r="C54" s="31"/>
      <c r="D54" s="31"/>
      <c r="E54" s="31"/>
      <c r="F54" s="31"/>
      <c r="G54" s="31"/>
      <c r="H54" s="31"/>
      <c r="I54" s="31"/>
      <c r="J54" s="31"/>
    </row>
  </sheetData>
  <sheetProtection algorithmName="SHA-512" hashValue="d9sNZ++uQl1LcX1v79MzuZmcuQbMkH0QUhfLeTbXtJ3SQNIjxFED+6lqD1MWMb/RDTsfxo5bWQkTWXfQ93Q9DA==" saltValue="2YFyK42TLcucgggFAZWEjw==" spinCount="100000" sheet="1" objects="1" scenarios="1" selectLockedCells="1" sort="0" autoFilter="0" selectUnlockedCells="1"/>
  <mergeCells count="4">
    <mergeCell ref="A1:B1"/>
    <mergeCell ref="C1:J1"/>
    <mergeCell ref="A24:B24"/>
    <mergeCell ref="A30:B30"/>
  </mergeCells>
  <pageMargins left="0.7" right="0.7" top="0.78740157499999996" bottom="0.78740157499999996" header="0" footer="0"/>
  <pageSetup paperSize="9" orientation="portrait"/>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E3CE-1A16-4E3A-B3A9-64C8BE23285C}">
  <sheetPr>
    <tabColor rgb="FF004CAB"/>
  </sheetPr>
  <dimension ref="A1:K59"/>
  <sheetViews>
    <sheetView workbookViewId="0">
      <pane xSplit="2" ySplit="2" topLeftCell="C3" activePane="bottomRight" state="frozen"/>
      <selection pane="topRight" activeCell="C1" sqref="C1"/>
      <selection pane="bottomLeft" activeCell="A3" sqref="A3"/>
      <selection pane="bottomRight" activeCell="D54" sqref="D54"/>
    </sheetView>
  </sheetViews>
  <sheetFormatPr defaultColWidth="9.140625" defaultRowHeight="19.899999999999999" customHeight="1" x14ac:dyDescent="0.25"/>
  <cols>
    <col min="1" max="2" width="32.85546875" style="3" customWidth="1"/>
    <col min="3" max="11" width="14.7109375" style="3" customWidth="1"/>
    <col min="12" max="16384" width="9.140625" style="3"/>
  </cols>
  <sheetData>
    <row r="1" spans="1:11" ht="19.899999999999999" customHeight="1" x14ac:dyDescent="0.25">
      <c r="A1" s="294" t="s">
        <v>109</v>
      </c>
      <c r="B1" s="295"/>
      <c r="C1" s="298" t="s">
        <v>142</v>
      </c>
      <c r="D1" s="298"/>
      <c r="E1" s="298"/>
      <c r="F1" s="298"/>
      <c r="G1" s="299"/>
    </row>
    <row r="2" spans="1:11" s="47" customFormat="1" ht="19.899999999999999" customHeight="1" x14ac:dyDescent="0.25">
      <c r="A2" s="177" t="s">
        <v>112</v>
      </c>
      <c r="B2" s="112" t="s">
        <v>0</v>
      </c>
      <c r="C2" s="112" t="s">
        <v>123</v>
      </c>
      <c r="D2" s="112" t="s">
        <v>124</v>
      </c>
      <c r="E2" s="112" t="s">
        <v>128</v>
      </c>
      <c r="F2" s="112" t="s">
        <v>129</v>
      </c>
      <c r="G2" s="113" t="s">
        <v>140</v>
      </c>
      <c r="H2" s="178" t="s">
        <v>143</v>
      </c>
      <c r="I2" s="178" t="s">
        <v>2</v>
      </c>
      <c r="J2" s="178" t="s">
        <v>1</v>
      </c>
      <c r="K2" s="179" t="s">
        <v>3</v>
      </c>
    </row>
    <row r="3" spans="1:11" ht="19.899999999999999" customHeight="1" x14ac:dyDescent="0.25">
      <c r="A3" s="147" t="s">
        <v>9</v>
      </c>
      <c r="B3" s="148" t="s">
        <v>10</v>
      </c>
      <c r="C3" s="149">
        <v>1.56</v>
      </c>
      <c r="D3" s="149">
        <v>0.03</v>
      </c>
      <c r="E3" s="149"/>
      <c r="F3" s="149"/>
      <c r="G3" s="149"/>
      <c r="H3" s="180">
        <f>COUNT(C3:G3)</f>
        <v>2</v>
      </c>
      <c r="I3" s="181">
        <f>AVERAGE(C3:G3)</f>
        <v>0.79500000000000004</v>
      </c>
      <c r="J3" s="181">
        <f>MAX(C3:G3)</f>
        <v>1.56</v>
      </c>
      <c r="K3" s="182">
        <f>SUM(C3:G3)</f>
        <v>1.59</v>
      </c>
    </row>
    <row r="4" spans="1:11" ht="19.899999999999999" customHeight="1" x14ac:dyDescent="0.25">
      <c r="A4" s="183" t="s">
        <v>20</v>
      </c>
      <c r="B4" s="184" t="s">
        <v>5</v>
      </c>
      <c r="C4" s="185"/>
      <c r="D4" s="185">
        <v>37.200000000000003</v>
      </c>
      <c r="E4" s="185"/>
      <c r="F4" s="185"/>
      <c r="G4" s="186"/>
      <c r="H4" s="187">
        <f>COUNT(C4:G4)</f>
        <v>1</v>
      </c>
      <c r="I4" s="188">
        <f>AVERAGE(C4:G4)</f>
        <v>37.200000000000003</v>
      </c>
      <c r="J4" s="188">
        <f>MAX(C4:G4)</f>
        <v>37.200000000000003</v>
      </c>
      <c r="K4" s="189">
        <f>SUM(C4:G4)</f>
        <v>37.200000000000003</v>
      </c>
    </row>
    <row r="5" spans="1:11" ht="19.899999999999999" customHeight="1" x14ac:dyDescent="0.25">
      <c r="A5" s="147" t="s">
        <v>14</v>
      </c>
      <c r="B5" s="148" t="s">
        <v>13</v>
      </c>
      <c r="C5" s="149">
        <v>81.55</v>
      </c>
      <c r="D5" s="149"/>
      <c r="E5" s="149"/>
      <c r="F5" s="149"/>
      <c r="G5" s="190"/>
      <c r="H5" s="191">
        <f>COUNT(C5:G5)</f>
        <v>1</v>
      </c>
      <c r="I5" s="192">
        <f>AVERAGE(C5:G5)</f>
        <v>81.55</v>
      </c>
      <c r="J5" s="192">
        <f>MAX(C5:G5)</f>
        <v>81.55</v>
      </c>
      <c r="K5" s="193">
        <f>SUM(C5:G5)</f>
        <v>81.55</v>
      </c>
    </row>
    <row r="6" spans="1:11" ht="19.899999999999999" customHeight="1" x14ac:dyDescent="0.25">
      <c r="A6" s="147" t="s">
        <v>16</v>
      </c>
      <c r="B6" s="148" t="s">
        <v>10</v>
      </c>
      <c r="C6" s="149">
        <v>0.34</v>
      </c>
      <c r="D6" s="149"/>
      <c r="E6" s="149"/>
      <c r="F6" s="149"/>
      <c r="G6" s="190"/>
      <c r="H6" s="191">
        <f>COUNT(C6:G6)</f>
        <v>1</v>
      </c>
      <c r="I6" s="192">
        <f>AVERAGE(C6:G6)</f>
        <v>0.34</v>
      </c>
      <c r="J6" s="192">
        <f>MAX(C6:G6)</f>
        <v>0.34</v>
      </c>
      <c r="K6" s="193">
        <f>SUM(C6:G6)</f>
        <v>0.34</v>
      </c>
    </row>
    <row r="7" spans="1:11" ht="19.899999999999999" customHeight="1" x14ac:dyDescent="0.25">
      <c r="A7" s="147" t="s">
        <v>32</v>
      </c>
      <c r="B7" s="148" t="s">
        <v>23</v>
      </c>
      <c r="C7" s="149">
        <v>0.13</v>
      </c>
      <c r="D7" s="149"/>
      <c r="E7" s="149"/>
      <c r="F7" s="149"/>
      <c r="G7" s="190"/>
      <c r="H7" s="191">
        <f>COUNT(C7:G7)</f>
        <v>1</v>
      </c>
      <c r="I7" s="192">
        <f>AVERAGE(C7:G7)</f>
        <v>0.13</v>
      </c>
      <c r="J7" s="192">
        <f>MAX(C7:G7)</f>
        <v>0.13</v>
      </c>
      <c r="K7" s="193">
        <f>SUM(C7:G7)</f>
        <v>0.13</v>
      </c>
    </row>
    <row r="8" spans="1:11" ht="19.899999999999999" customHeight="1" x14ac:dyDescent="0.25">
      <c r="A8" s="147" t="s">
        <v>116</v>
      </c>
      <c r="B8" s="148" t="s">
        <v>117</v>
      </c>
      <c r="C8" s="149">
        <v>20.85</v>
      </c>
      <c r="D8" s="149">
        <v>169.71</v>
      </c>
      <c r="E8" s="149"/>
      <c r="F8" s="149"/>
      <c r="G8" s="190"/>
      <c r="H8" s="191">
        <f>COUNT(C8:G8)</f>
        <v>2</v>
      </c>
      <c r="I8" s="192">
        <f>AVERAGE(C8:G8)</f>
        <v>95.28</v>
      </c>
      <c r="J8" s="192">
        <f>MAX(C8:G8)</f>
        <v>169.71</v>
      </c>
      <c r="K8" s="193">
        <f>SUM(C8:G8)</f>
        <v>190.56</v>
      </c>
    </row>
    <row r="9" spans="1:11" ht="19.899999999999999" customHeight="1" x14ac:dyDescent="0.25">
      <c r="A9" s="147" t="s">
        <v>28</v>
      </c>
      <c r="B9" s="148" t="s">
        <v>13</v>
      </c>
      <c r="C9" s="149">
        <v>0.22</v>
      </c>
      <c r="D9" s="149"/>
      <c r="E9" s="149"/>
      <c r="F9" s="149"/>
      <c r="G9" s="190"/>
      <c r="H9" s="191">
        <f>COUNT(C9:G9)</f>
        <v>1</v>
      </c>
      <c r="I9" s="192">
        <f>AVERAGE(C9:G9)</f>
        <v>0.22</v>
      </c>
      <c r="J9" s="192">
        <f>MAX(C9:G9)</f>
        <v>0.22</v>
      </c>
      <c r="K9" s="193">
        <f>SUM(C9:G9)</f>
        <v>0.22</v>
      </c>
    </row>
    <row r="10" spans="1:11" ht="19.899999999999999" customHeight="1" x14ac:dyDescent="0.25">
      <c r="A10" s="147" t="s">
        <v>31</v>
      </c>
      <c r="B10" s="148" t="s">
        <v>10</v>
      </c>
      <c r="C10" s="149"/>
      <c r="D10" s="149"/>
      <c r="E10" s="149"/>
      <c r="F10" s="149">
        <v>0.2</v>
      </c>
      <c r="G10" s="190"/>
      <c r="H10" s="191">
        <f>COUNT(C10:G10)</f>
        <v>1</v>
      </c>
      <c r="I10" s="192">
        <f>AVERAGE(C10:G10)</f>
        <v>0.2</v>
      </c>
      <c r="J10" s="192">
        <f>MAX(C10:G10)</f>
        <v>0.2</v>
      </c>
      <c r="K10" s="193">
        <f>SUM(C10:G10)</f>
        <v>0.2</v>
      </c>
    </row>
    <row r="11" spans="1:11" ht="19.899999999999999" customHeight="1" x14ac:dyDescent="0.25">
      <c r="A11" s="147" t="s">
        <v>118</v>
      </c>
      <c r="B11" s="148" t="s">
        <v>117</v>
      </c>
      <c r="C11" s="149">
        <v>0.14000000000000001</v>
      </c>
      <c r="D11" s="149">
        <v>1.66</v>
      </c>
      <c r="E11" s="149">
        <v>4.08</v>
      </c>
      <c r="F11" s="149"/>
      <c r="G11" s="190">
        <v>5.25</v>
      </c>
      <c r="H11" s="191">
        <f>COUNT(C11:G11)</f>
        <v>4</v>
      </c>
      <c r="I11" s="192">
        <f>AVERAGE(C11:G11)</f>
        <v>2.7824999999999998</v>
      </c>
      <c r="J11" s="192">
        <f>MAX(C11:G11)</f>
        <v>5.25</v>
      </c>
      <c r="K11" s="193">
        <f>SUM(C11:G11)</f>
        <v>11.129999999999999</v>
      </c>
    </row>
    <row r="12" spans="1:11" ht="19.899999999999999" customHeight="1" x14ac:dyDescent="0.25">
      <c r="A12" s="147" t="s">
        <v>22</v>
      </c>
      <c r="B12" s="148" t="s">
        <v>23</v>
      </c>
      <c r="C12" s="149"/>
      <c r="D12" s="149">
        <v>1.82</v>
      </c>
      <c r="E12" s="149">
        <v>0.05</v>
      </c>
      <c r="F12" s="149">
        <v>0.03</v>
      </c>
      <c r="G12" s="190"/>
      <c r="H12" s="191">
        <f>COUNT(C12:G12)</f>
        <v>3</v>
      </c>
      <c r="I12" s="192">
        <f>AVERAGE(C12:G12)</f>
        <v>0.63333333333333341</v>
      </c>
      <c r="J12" s="192">
        <f>MAX(C12:G12)</f>
        <v>1.82</v>
      </c>
      <c r="K12" s="193">
        <f>SUM(C12:G12)</f>
        <v>1.9000000000000001</v>
      </c>
    </row>
    <row r="13" spans="1:11" ht="19.899999999999999" customHeight="1" x14ac:dyDescent="0.25">
      <c r="A13" s="147" t="s">
        <v>119</v>
      </c>
      <c r="B13" s="148" t="s">
        <v>117</v>
      </c>
      <c r="C13" s="149"/>
      <c r="D13" s="149">
        <v>0.28999999999999998</v>
      </c>
      <c r="E13" s="149"/>
      <c r="F13" s="149"/>
      <c r="G13" s="190"/>
      <c r="H13" s="191">
        <f>COUNT(C13:G13)</f>
        <v>1</v>
      </c>
      <c r="I13" s="192">
        <f>AVERAGE(C13:G13)</f>
        <v>0.28999999999999998</v>
      </c>
      <c r="J13" s="192">
        <f>MAX(C13:G13)</f>
        <v>0.28999999999999998</v>
      </c>
      <c r="K13" s="193">
        <f>SUM(C13:G13)</f>
        <v>0.28999999999999998</v>
      </c>
    </row>
    <row r="14" spans="1:11" ht="19.899999999999999" customHeight="1" x14ac:dyDescent="0.25">
      <c r="A14" s="147" t="s">
        <v>30</v>
      </c>
      <c r="B14" s="148" t="s">
        <v>13</v>
      </c>
      <c r="C14" s="149">
        <v>0.02</v>
      </c>
      <c r="D14" s="149"/>
      <c r="E14" s="149"/>
      <c r="F14" s="149"/>
      <c r="G14" s="190"/>
      <c r="H14" s="191">
        <f>COUNT(C14:G14)</f>
        <v>1</v>
      </c>
      <c r="I14" s="192">
        <f>AVERAGE(C14:G14)</f>
        <v>0.02</v>
      </c>
      <c r="J14" s="192">
        <f>MAX(C14:G14)</f>
        <v>0.02</v>
      </c>
      <c r="K14" s="193">
        <f>SUM(C14:G14)</f>
        <v>0.02</v>
      </c>
    </row>
    <row r="15" spans="1:11" ht="19.899999999999999" customHeight="1" x14ac:dyDescent="0.25">
      <c r="A15" s="147" t="s">
        <v>27</v>
      </c>
      <c r="B15" s="148" t="s">
        <v>13</v>
      </c>
      <c r="C15" s="149">
        <v>2.21</v>
      </c>
      <c r="D15" s="149"/>
      <c r="E15" s="149"/>
      <c r="F15" s="149"/>
      <c r="G15" s="190"/>
      <c r="H15" s="191">
        <f>COUNT(C15:G15)</f>
        <v>1</v>
      </c>
      <c r="I15" s="192">
        <f>AVERAGE(C15:G15)</f>
        <v>2.21</v>
      </c>
      <c r="J15" s="192">
        <f>MAX(C15:G15)</f>
        <v>2.21</v>
      </c>
      <c r="K15" s="193">
        <f>SUM(C15:G15)</f>
        <v>2.21</v>
      </c>
    </row>
    <row r="16" spans="1:11" ht="19.899999999999999" customHeight="1" x14ac:dyDescent="0.25">
      <c r="A16" s="147" t="s">
        <v>12</v>
      </c>
      <c r="B16" s="148" t="s">
        <v>13</v>
      </c>
      <c r="C16" s="149">
        <v>13.22</v>
      </c>
      <c r="D16" s="149"/>
      <c r="E16" s="149"/>
      <c r="F16" s="149"/>
      <c r="G16" s="190"/>
      <c r="H16" s="191">
        <f>COUNT(C16:G16)</f>
        <v>1</v>
      </c>
      <c r="I16" s="192">
        <f>AVERAGE(C16:G16)</f>
        <v>13.22</v>
      </c>
      <c r="J16" s="192">
        <f>MAX(C16:G16)</f>
        <v>13.22</v>
      </c>
      <c r="K16" s="193">
        <f>SUM(C16:G16)</f>
        <v>13.22</v>
      </c>
    </row>
    <row r="17" spans="1:11" ht="19.899999999999999" customHeight="1" x14ac:dyDescent="0.25">
      <c r="A17" s="147" t="s">
        <v>29</v>
      </c>
      <c r="B17" s="148" t="s">
        <v>13</v>
      </c>
      <c r="C17" s="149">
        <v>0.02</v>
      </c>
      <c r="D17" s="149"/>
      <c r="E17" s="149"/>
      <c r="F17" s="149"/>
      <c r="G17" s="190"/>
      <c r="H17" s="191">
        <f>COUNT(C17:G17)</f>
        <v>1</v>
      </c>
      <c r="I17" s="192">
        <f>AVERAGE(C17:G17)</f>
        <v>0.02</v>
      </c>
      <c r="J17" s="192">
        <f>MAX(C17:G17)</f>
        <v>0.02</v>
      </c>
      <c r="K17" s="193">
        <f>SUM(C17:G17)</f>
        <v>0.02</v>
      </c>
    </row>
    <row r="18" spans="1:11" ht="19.899999999999999" customHeight="1" x14ac:dyDescent="0.25">
      <c r="A18" s="147" t="s">
        <v>120</v>
      </c>
      <c r="B18" s="148" t="s">
        <v>117</v>
      </c>
      <c r="C18" s="149">
        <v>1.08</v>
      </c>
      <c r="D18" s="149">
        <v>0.11</v>
      </c>
      <c r="E18" s="149"/>
      <c r="F18" s="149">
        <v>0.32</v>
      </c>
      <c r="G18" s="190">
        <v>2.42</v>
      </c>
      <c r="H18" s="191">
        <f>COUNT(C18:G18)</f>
        <v>4</v>
      </c>
      <c r="I18" s="192">
        <f>AVERAGE(C18:G18)</f>
        <v>0.98250000000000004</v>
      </c>
      <c r="J18" s="192">
        <f>MAX(C18:G18)</f>
        <v>2.42</v>
      </c>
      <c r="K18" s="193">
        <f>SUM(C18:G18)</f>
        <v>3.93</v>
      </c>
    </row>
    <row r="19" spans="1:11" ht="19.899999999999999" customHeight="1" x14ac:dyDescent="0.25">
      <c r="A19" s="147" t="s">
        <v>43</v>
      </c>
      <c r="B19" s="148" t="s">
        <v>7</v>
      </c>
      <c r="C19" s="149">
        <v>0.01</v>
      </c>
      <c r="D19" s="149"/>
      <c r="E19" s="149"/>
      <c r="F19" s="149"/>
      <c r="G19" s="190"/>
      <c r="H19" s="191">
        <f>COUNT(C19:G19)</f>
        <v>1</v>
      </c>
      <c r="I19" s="192">
        <f>AVERAGE(C19:G19)</f>
        <v>0.01</v>
      </c>
      <c r="J19" s="192">
        <f>MAX(C19:G19)</f>
        <v>0.01</v>
      </c>
      <c r="K19" s="193">
        <f>SUM(C19:G19)</f>
        <v>0.01</v>
      </c>
    </row>
    <row r="20" spans="1:11" ht="19.899999999999999" customHeight="1" x14ac:dyDescent="0.25">
      <c r="A20" s="147" t="s">
        <v>25</v>
      </c>
      <c r="B20" s="148" t="s">
        <v>7</v>
      </c>
      <c r="C20" s="149"/>
      <c r="D20" s="149">
        <v>0.03</v>
      </c>
      <c r="E20" s="149"/>
      <c r="F20" s="149"/>
      <c r="G20" s="190"/>
      <c r="H20" s="191">
        <f>COUNT(C20:G20)</f>
        <v>1</v>
      </c>
      <c r="I20" s="192">
        <f>AVERAGE(C20:G20)</f>
        <v>0.03</v>
      </c>
      <c r="J20" s="192">
        <f>MAX(C20:G20)</f>
        <v>0.03</v>
      </c>
      <c r="K20" s="193">
        <f>SUM(C20:G20)</f>
        <v>0.03</v>
      </c>
    </row>
    <row r="21" spans="1:11" ht="19.899999999999999" customHeight="1" x14ac:dyDescent="0.25">
      <c r="A21" s="147" t="s">
        <v>19</v>
      </c>
      <c r="B21" s="148" t="s">
        <v>7</v>
      </c>
      <c r="C21" s="149">
        <v>0.02</v>
      </c>
      <c r="D21" s="149"/>
      <c r="E21" s="149"/>
      <c r="F21" s="149"/>
      <c r="G21" s="190"/>
      <c r="H21" s="191">
        <f>COUNT(C21:G21)</f>
        <v>1</v>
      </c>
      <c r="I21" s="192">
        <f>AVERAGE(C21:G21)</f>
        <v>0.02</v>
      </c>
      <c r="J21" s="192">
        <f>MAX(C21:G21)</f>
        <v>0.02</v>
      </c>
      <c r="K21" s="193">
        <f>SUM(C21:G21)</f>
        <v>0.02</v>
      </c>
    </row>
    <row r="22" spans="1:11" ht="19.899999999999999" customHeight="1" x14ac:dyDescent="0.25">
      <c r="A22" s="147" t="s">
        <v>6</v>
      </c>
      <c r="B22" s="148" t="s">
        <v>7</v>
      </c>
      <c r="C22" s="149">
        <v>1.59</v>
      </c>
      <c r="D22" s="149"/>
      <c r="E22" s="149"/>
      <c r="F22" s="149"/>
      <c r="G22" s="190"/>
      <c r="H22" s="191">
        <f>COUNT(C22:G22)</f>
        <v>1</v>
      </c>
      <c r="I22" s="192">
        <f>AVERAGE(C22:G22)</f>
        <v>1.59</v>
      </c>
      <c r="J22" s="192">
        <f>MAX(C22:G22)</f>
        <v>1.59</v>
      </c>
      <c r="K22" s="193">
        <f>SUM(C22:G22)</f>
        <v>1.59</v>
      </c>
    </row>
    <row r="23" spans="1:11" ht="19.899999999999999" customHeight="1" x14ac:dyDescent="0.25">
      <c r="A23" s="147" t="s">
        <v>8</v>
      </c>
      <c r="B23" s="148" t="s">
        <v>7</v>
      </c>
      <c r="C23" s="149">
        <v>7.0000000000000007E-2</v>
      </c>
      <c r="D23" s="149"/>
      <c r="E23" s="149"/>
      <c r="F23" s="149"/>
      <c r="G23" s="190"/>
      <c r="H23" s="191">
        <f>COUNT(C23:G23)</f>
        <v>1</v>
      </c>
      <c r="I23" s="192">
        <f>AVERAGE(C23:G23)</f>
        <v>7.0000000000000007E-2</v>
      </c>
      <c r="J23" s="192">
        <f>MAX(C23:G23)</f>
        <v>7.0000000000000007E-2</v>
      </c>
      <c r="K23" s="193">
        <f>SUM(C23:G23)</f>
        <v>7.0000000000000007E-2</v>
      </c>
    </row>
    <row r="24" spans="1:11" ht="19.899999999999999" customHeight="1" x14ac:dyDescent="0.25">
      <c r="A24" s="194" t="s">
        <v>121</v>
      </c>
      <c r="B24" s="195" t="s">
        <v>117</v>
      </c>
      <c r="C24" s="196">
        <v>1.57</v>
      </c>
      <c r="D24" s="196">
        <v>0.16</v>
      </c>
      <c r="E24" s="196">
        <v>0.41</v>
      </c>
      <c r="F24" s="196">
        <v>0.03</v>
      </c>
      <c r="G24" s="197">
        <v>0.9</v>
      </c>
      <c r="H24" s="198">
        <f>COUNT(C24:G24)</f>
        <v>5</v>
      </c>
      <c r="I24" s="199">
        <f>AVERAGE(C24:G24)</f>
        <v>0.61399999999999999</v>
      </c>
      <c r="J24" s="199">
        <f>MAX(C24:G24)</f>
        <v>1.57</v>
      </c>
      <c r="K24" s="200">
        <f>SUM(C24:G24)</f>
        <v>3.07</v>
      </c>
    </row>
    <row r="25" spans="1:11" ht="19.899999999999999" customHeight="1" x14ac:dyDescent="0.25">
      <c r="A25" s="194" t="s">
        <v>17</v>
      </c>
      <c r="B25" s="195" t="s">
        <v>18</v>
      </c>
      <c r="C25" s="196"/>
      <c r="D25" s="196">
        <v>0.28000000000000003</v>
      </c>
      <c r="E25" s="196"/>
      <c r="F25" s="196"/>
      <c r="G25" s="196"/>
      <c r="H25" s="201">
        <f>COUNT(C25:G25)</f>
        <v>1</v>
      </c>
      <c r="I25" s="202">
        <f>AVERAGE(C25:G25)</f>
        <v>0.28000000000000003</v>
      </c>
      <c r="J25" s="202">
        <f>MAX(C25:G25)</f>
        <v>0.28000000000000003</v>
      </c>
      <c r="K25" s="203">
        <f>SUM(C25:G25)</f>
        <v>0.28000000000000003</v>
      </c>
    </row>
    <row r="26" spans="1:11" ht="19.899999999999999" customHeight="1" x14ac:dyDescent="0.25">
      <c r="A26" s="4"/>
      <c r="B26" s="4"/>
      <c r="C26" s="43"/>
      <c r="D26" s="43"/>
      <c r="E26" s="43"/>
      <c r="F26" s="43"/>
      <c r="G26" s="43"/>
      <c r="I26" s="46"/>
      <c r="J26" s="46"/>
      <c r="K26" s="46"/>
    </row>
    <row r="27" spans="1:11" ht="19.899999999999999" customHeight="1" x14ac:dyDescent="0.25">
      <c r="A27" s="300" t="s">
        <v>144</v>
      </c>
      <c r="B27" s="300"/>
      <c r="C27" s="35">
        <f>SUM(C3:C25)</f>
        <v>124.59999999999998</v>
      </c>
      <c r="D27" s="35">
        <f t="shared" ref="D27:F27" si="0">SUM(D3:D25)</f>
        <v>211.29</v>
      </c>
      <c r="E27" s="35">
        <f t="shared" si="0"/>
        <v>4.54</v>
      </c>
      <c r="F27" s="35">
        <f t="shared" si="0"/>
        <v>0.58000000000000007</v>
      </c>
      <c r="G27" s="35">
        <f>SUM(G3:G25)</f>
        <v>8.57</v>
      </c>
    </row>
    <row r="28" spans="1:11" ht="19.899999999999999" customHeight="1" x14ac:dyDescent="0.25">
      <c r="A28" s="4"/>
      <c r="B28" s="4"/>
      <c r="C28" s="43"/>
      <c r="D28" s="43"/>
      <c r="E28" s="43"/>
      <c r="F28" s="43"/>
      <c r="G28" s="43"/>
      <c r="I28" s="46"/>
      <c r="J28" s="46"/>
      <c r="K28" s="46"/>
    </row>
    <row r="29" spans="1:11" ht="19.899999999999999" customHeight="1" x14ac:dyDescent="0.25">
      <c r="A29" s="41" t="s">
        <v>145</v>
      </c>
      <c r="B29" s="4"/>
      <c r="C29" s="43"/>
      <c r="D29" s="43"/>
      <c r="E29" s="43"/>
      <c r="F29" s="43"/>
      <c r="G29" s="43"/>
      <c r="I29" s="46"/>
      <c r="J29" s="46"/>
      <c r="K29" s="46"/>
    </row>
    <row r="30" spans="1:11" ht="19.899999999999999" customHeight="1" x14ac:dyDescent="0.25">
      <c r="A30" s="41"/>
      <c r="B30" s="4"/>
      <c r="C30" s="43"/>
      <c r="D30" s="43"/>
      <c r="E30" s="43"/>
      <c r="F30" s="43"/>
      <c r="G30" s="43"/>
      <c r="I30" s="46"/>
      <c r="J30" s="46"/>
      <c r="K30" s="46"/>
    </row>
    <row r="31" spans="1:11" ht="19.899999999999999" customHeight="1" x14ac:dyDescent="0.25">
      <c r="A31" s="41"/>
      <c r="B31" s="4"/>
      <c r="C31" s="43"/>
      <c r="D31" s="43"/>
      <c r="E31" s="43"/>
      <c r="F31" s="43"/>
      <c r="G31" s="43"/>
      <c r="I31" s="46"/>
      <c r="J31" s="46"/>
      <c r="K31" s="46"/>
    </row>
    <row r="32" spans="1:11" ht="19.899999999999999" customHeight="1" x14ac:dyDescent="0.25">
      <c r="A32" s="292" t="s">
        <v>146</v>
      </c>
      <c r="B32" s="293"/>
      <c r="C32" s="43"/>
      <c r="D32" s="43"/>
      <c r="E32" s="43"/>
      <c r="F32" s="43"/>
      <c r="G32" s="43"/>
      <c r="I32" s="46"/>
      <c r="J32" s="46"/>
      <c r="K32" s="46"/>
    </row>
    <row r="33" spans="1:11" ht="19.899999999999999" customHeight="1" x14ac:dyDescent="0.25">
      <c r="A33" s="139" t="s">
        <v>112</v>
      </c>
      <c r="B33" s="140" t="s">
        <v>0</v>
      </c>
      <c r="C33" s="43"/>
      <c r="D33" s="43"/>
      <c r="E33" s="43"/>
      <c r="F33" s="43"/>
      <c r="G33" s="43"/>
      <c r="I33" s="46"/>
      <c r="J33" s="46"/>
      <c r="K33" s="46"/>
    </row>
    <row r="34" spans="1:11" ht="19.899999999999999" customHeight="1" x14ac:dyDescent="0.25">
      <c r="A34" s="147" t="s">
        <v>115</v>
      </c>
      <c r="B34" s="173" t="s">
        <v>23</v>
      </c>
      <c r="C34" s="43"/>
      <c r="D34" s="43"/>
      <c r="E34" s="43"/>
      <c r="F34" s="43"/>
      <c r="G34" s="43"/>
      <c r="I34" s="46"/>
      <c r="J34" s="46"/>
      <c r="K34" s="46"/>
    </row>
    <row r="35" spans="1:11" ht="19.899999999999999" customHeight="1" x14ac:dyDescent="0.25">
      <c r="A35" s="147" t="s">
        <v>33</v>
      </c>
      <c r="B35" s="173" t="s">
        <v>5</v>
      </c>
      <c r="C35" s="43"/>
      <c r="D35" s="43"/>
      <c r="E35" s="43"/>
      <c r="F35" s="43"/>
      <c r="G35" s="43"/>
      <c r="I35" s="46"/>
      <c r="J35" s="46"/>
      <c r="K35" s="46"/>
    </row>
    <row r="36" spans="1:11" ht="19.899999999999999" customHeight="1" x14ac:dyDescent="0.25">
      <c r="A36" s="147" t="s">
        <v>21</v>
      </c>
      <c r="B36" s="173" t="s">
        <v>13</v>
      </c>
      <c r="C36" s="43"/>
      <c r="D36" s="43"/>
      <c r="E36" s="43"/>
      <c r="F36" s="43"/>
      <c r="G36" s="43"/>
      <c r="I36" s="46"/>
      <c r="J36" s="46"/>
      <c r="K36" s="46"/>
    </row>
    <row r="37" spans="1:11" ht="19.899999999999999" customHeight="1" x14ac:dyDescent="0.25">
      <c r="A37" s="147" t="s">
        <v>34</v>
      </c>
      <c r="B37" s="173" t="s">
        <v>13</v>
      </c>
      <c r="C37" s="43"/>
      <c r="D37" s="43"/>
      <c r="E37" s="43"/>
      <c r="F37" s="43"/>
      <c r="G37" s="43"/>
      <c r="I37" s="46"/>
      <c r="J37" s="46"/>
      <c r="K37" s="46"/>
    </row>
    <row r="38" spans="1:11" ht="19.899999999999999" customHeight="1" x14ac:dyDescent="0.25">
      <c r="A38" s="147" t="s">
        <v>35</v>
      </c>
      <c r="B38" s="173" t="s">
        <v>36</v>
      </c>
      <c r="C38" s="43"/>
      <c r="D38" s="43"/>
      <c r="E38" s="43"/>
      <c r="F38" s="43"/>
      <c r="G38" s="43"/>
      <c r="I38" s="46"/>
      <c r="J38" s="46"/>
      <c r="K38" s="46"/>
    </row>
    <row r="39" spans="1:11" ht="19.899999999999999" customHeight="1" x14ac:dyDescent="0.25">
      <c r="A39" s="147" t="s">
        <v>37</v>
      </c>
      <c r="B39" s="173" t="s">
        <v>13</v>
      </c>
      <c r="C39" s="43"/>
      <c r="D39" s="43"/>
      <c r="E39" s="43"/>
      <c r="F39" s="43"/>
      <c r="G39" s="43"/>
      <c r="I39" s="46"/>
      <c r="J39" s="46"/>
      <c r="K39" s="46"/>
    </row>
    <row r="40" spans="1:11" ht="19.899999999999999" customHeight="1" x14ac:dyDescent="0.25">
      <c r="A40" s="147" t="s">
        <v>38</v>
      </c>
      <c r="B40" s="173" t="s">
        <v>18</v>
      </c>
      <c r="C40" s="43"/>
      <c r="D40" s="43"/>
      <c r="E40" s="43"/>
      <c r="F40" s="43"/>
      <c r="G40" s="43"/>
      <c r="I40" s="46"/>
      <c r="J40" s="46"/>
      <c r="K40" s="46"/>
    </row>
    <row r="41" spans="1:11" ht="19.899999999999999" customHeight="1" x14ac:dyDescent="0.25">
      <c r="A41" s="147" t="s">
        <v>15</v>
      </c>
      <c r="B41" s="173" t="s">
        <v>10</v>
      </c>
      <c r="C41" s="43"/>
      <c r="D41" s="43"/>
      <c r="E41" s="43"/>
      <c r="F41" s="43"/>
      <c r="G41" s="43"/>
      <c r="I41" s="46"/>
      <c r="J41" s="46"/>
      <c r="K41" s="46"/>
    </row>
    <row r="42" spans="1:11" ht="19.899999999999999" customHeight="1" x14ac:dyDescent="0.25">
      <c r="A42" s="147" t="s">
        <v>39</v>
      </c>
      <c r="B42" s="173" t="s">
        <v>7</v>
      </c>
      <c r="C42" s="43"/>
      <c r="D42" s="43"/>
      <c r="E42" s="43"/>
      <c r="F42" s="43"/>
      <c r="G42" s="43"/>
      <c r="I42" s="46"/>
      <c r="J42" s="46"/>
      <c r="K42" s="46"/>
    </row>
    <row r="43" spans="1:11" ht="19.899999999999999" customHeight="1" x14ac:dyDescent="0.25">
      <c r="A43" s="147" t="s">
        <v>40</v>
      </c>
      <c r="B43" s="173" t="s">
        <v>18</v>
      </c>
      <c r="C43" s="43"/>
      <c r="D43" s="43"/>
      <c r="E43" s="43"/>
      <c r="F43" s="43"/>
      <c r="G43" s="43"/>
      <c r="I43" s="46"/>
      <c r="J43" s="46"/>
      <c r="K43" s="46"/>
    </row>
    <row r="44" spans="1:11" ht="19.899999999999999" customHeight="1" x14ac:dyDescent="0.25">
      <c r="A44" s="147" t="s">
        <v>41</v>
      </c>
      <c r="B44" s="173" t="s">
        <v>10</v>
      </c>
      <c r="C44" s="43"/>
      <c r="D44" s="43"/>
      <c r="E44" s="43"/>
      <c r="F44" s="43"/>
      <c r="G44" s="43"/>
      <c r="I44" s="46"/>
      <c r="J44" s="46"/>
      <c r="K44" s="46"/>
    </row>
    <row r="45" spans="1:11" ht="19.899999999999999" customHeight="1" x14ac:dyDescent="0.25">
      <c r="A45" s="147" t="s">
        <v>42</v>
      </c>
      <c r="B45" s="173" t="s">
        <v>13</v>
      </c>
      <c r="C45" s="43"/>
      <c r="D45" s="43"/>
      <c r="E45" s="43"/>
      <c r="F45" s="43"/>
      <c r="G45" s="43"/>
      <c r="I45" s="46"/>
      <c r="J45" s="46"/>
      <c r="K45" s="46"/>
    </row>
    <row r="46" spans="1:11" ht="19.899999999999999" customHeight="1" x14ac:dyDescent="0.25">
      <c r="A46" s="147" t="s">
        <v>44</v>
      </c>
      <c r="B46" s="173" t="s">
        <v>7</v>
      </c>
      <c r="C46" s="43"/>
      <c r="D46" s="43"/>
      <c r="E46" s="43"/>
      <c r="F46" s="43"/>
      <c r="G46" s="43"/>
      <c r="I46" s="46"/>
      <c r="J46" s="46"/>
      <c r="K46" s="46"/>
    </row>
    <row r="47" spans="1:11" ht="19.899999999999999" customHeight="1" x14ac:dyDescent="0.25">
      <c r="A47" s="147" t="s">
        <v>45</v>
      </c>
      <c r="B47" s="173" t="s">
        <v>7</v>
      </c>
      <c r="C47" s="43"/>
      <c r="D47" s="43"/>
      <c r="E47" s="43"/>
      <c r="F47" s="43"/>
      <c r="G47" s="43"/>
      <c r="I47" s="46"/>
      <c r="J47" s="46"/>
      <c r="K47" s="46"/>
    </row>
    <row r="48" spans="1:11" ht="19.899999999999999" customHeight="1" x14ac:dyDescent="0.25">
      <c r="A48" s="147" t="s">
        <v>46</v>
      </c>
      <c r="B48" s="173" t="s">
        <v>7</v>
      </c>
      <c r="C48" s="43"/>
      <c r="D48" s="43"/>
      <c r="E48" s="43"/>
      <c r="F48" s="43"/>
      <c r="G48" s="43"/>
      <c r="I48" s="46"/>
      <c r="J48" s="46"/>
      <c r="K48" s="46"/>
    </row>
    <row r="49" spans="1:11" ht="19.899999999999999" customHeight="1" x14ac:dyDescent="0.25">
      <c r="A49" s="147" t="s">
        <v>47</v>
      </c>
      <c r="B49" s="173" t="s">
        <v>7</v>
      </c>
      <c r="C49" s="43"/>
      <c r="D49" s="43"/>
      <c r="E49" s="43"/>
      <c r="F49" s="43"/>
      <c r="G49" s="43"/>
      <c r="I49" s="46"/>
      <c r="J49" s="46"/>
      <c r="K49" s="46"/>
    </row>
    <row r="50" spans="1:11" ht="19.899999999999999" customHeight="1" x14ac:dyDescent="0.25">
      <c r="A50" s="147" t="s">
        <v>48</v>
      </c>
      <c r="B50" s="173" t="s">
        <v>7</v>
      </c>
      <c r="C50" s="43"/>
      <c r="D50" s="43"/>
      <c r="E50" s="43"/>
      <c r="F50" s="43"/>
      <c r="G50" s="43"/>
      <c r="I50" s="46"/>
      <c r="J50" s="46"/>
      <c r="K50" s="46"/>
    </row>
    <row r="51" spans="1:11" ht="19.899999999999999" customHeight="1" x14ac:dyDescent="0.25">
      <c r="A51" s="147" t="s">
        <v>49</v>
      </c>
      <c r="B51" s="173" t="s">
        <v>7</v>
      </c>
      <c r="C51" s="43"/>
      <c r="D51" s="43"/>
      <c r="E51" s="43"/>
      <c r="F51" s="43"/>
      <c r="G51" s="43"/>
      <c r="I51" s="46"/>
      <c r="J51" s="46"/>
      <c r="K51" s="46"/>
    </row>
    <row r="52" spans="1:11" ht="19.899999999999999" customHeight="1" x14ac:dyDescent="0.25">
      <c r="A52" s="147" t="s">
        <v>50</v>
      </c>
      <c r="B52" s="173" t="s">
        <v>7</v>
      </c>
      <c r="C52" s="43"/>
      <c r="D52" s="43"/>
      <c r="E52" s="43"/>
      <c r="F52" s="43"/>
      <c r="G52" s="43"/>
      <c r="I52" s="46"/>
      <c r="J52" s="46"/>
      <c r="K52" s="46"/>
    </row>
    <row r="53" spans="1:11" ht="19.899999999999999" customHeight="1" x14ac:dyDescent="0.25">
      <c r="A53" s="147" t="s">
        <v>51</v>
      </c>
      <c r="B53" s="173" t="s">
        <v>7</v>
      </c>
      <c r="C53" s="43"/>
      <c r="D53" s="43"/>
      <c r="E53" s="43"/>
      <c r="F53" s="43"/>
      <c r="G53" s="43"/>
      <c r="I53" s="46"/>
      <c r="J53" s="46"/>
      <c r="K53" s="46"/>
    </row>
    <row r="54" spans="1:11" ht="19.899999999999999" customHeight="1" x14ac:dyDescent="0.25">
      <c r="A54" s="147" t="s">
        <v>52</v>
      </c>
      <c r="B54" s="173" t="s">
        <v>7</v>
      </c>
      <c r="C54" s="43"/>
      <c r="D54" s="43"/>
      <c r="E54" s="43"/>
      <c r="F54" s="43"/>
      <c r="G54" s="43"/>
      <c r="I54" s="46"/>
      <c r="J54" s="46"/>
      <c r="K54" s="46"/>
    </row>
    <row r="55" spans="1:11" ht="19.899999999999999" customHeight="1" x14ac:dyDescent="0.25">
      <c r="A55" s="147" t="s">
        <v>53</v>
      </c>
      <c r="B55" s="173" t="s">
        <v>7</v>
      </c>
      <c r="C55" s="43"/>
      <c r="D55" s="43"/>
      <c r="E55" s="43"/>
      <c r="F55" s="43"/>
      <c r="G55" s="43"/>
      <c r="I55" s="46"/>
      <c r="J55" s="46"/>
      <c r="K55" s="46"/>
    </row>
    <row r="56" spans="1:11" ht="19.899999999999999" customHeight="1" x14ac:dyDescent="0.25">
      <c r="A56" s="147" t="s">
        <v>24</v>
      </c>
      <c r="B56" s="173" t="s">
        <v>7</v>
      </c>
      <c r="C56" s="43"/>
      <c r="D56" s="43"/>
      <c r="E56" s="43"/>
      <c r="F56" s="43"/>
      <c r="G56" s="43"/>
      <c r="I56" s="46"/>
      <c r="J56" s="46"/>
      <c r="K56" s="46"/>
    </row>
    <row r="57" spans="1:11" ht="19.899999999999999" customHeight="1" x14ac:dyDescent="0.25">
      <c r="A57" s="147" t="s">
        <v>122</v>
      </c>
      <c r="B57" s="173" t="s">
        <v>10</v>
      </c>
      <c r="C57" s="43"/>
      <c r="D57" s="43"/>
      <c r="E57" s="43"/>
      <c r="F57" s="43"/>
      <c r="G57" s="43"/>
      <c r="I57" s="46"/>
      <c r="J57" s="46"/>
      <c r="K57" s="46"/>
    </row>
    <row r="58" spans="1:11" ht="19.899999999999999" customHeight="1" x14ac:dyDescent="0.25">
      <c r="A58" s="194" t="s">
        <v>26</v>
      </c>
      <c r="B58" s="204" t="s">
        <v>18</v>
      </c>
      <c r="C58" s="43"/>
      <c r="D58" s="43"/>
      <c r="E58" s="43"/>
      <c r="F58" s="43"/>
      <c r="G58" s="43"/>
      <c r="I58" s="46"/>
      <c r="J58" s="46"/>
      <c r="K58" s="46"/>
    </row>
    <row r="59" spans="1:11" ht="19.899999999999999" customHeight="1" x14ac:dyDescent="0.25">
      <c r="A59" s="33"/>
      <c r="B59" s="33"/>
      <c r="C59" s="34"/>
      <c r="D59" s="34"/>
      <c r="E59" s="34"/>
      <c r="F59" s="34"/>
      <c r="G59" s="34"/>
    </row>
  </sheetData>
  <sheetProtection algorithmName="SHA-512" hashValue="Ter4lQiZ/aM9MQq8nlhcPOQadI3aXKBN6oiz3nZe+KeE49Yt9AhyEs2zzER0rBycLzx7/6uuLKcsWljzYUxzVQ==" saltValue="O9Fff8bBDIueqOf/BE4GTg==" spinCount="100000" sheet="1" objects="1" scenarios="1" selectLockedCells="1" sort="0" autoFilter="0" selectUnlockedCells="1"/>
  <mergeCells count="4">
    <mergeCell ref="A1:B1"/>
    <mergeCell ref="C1:G1"/>
    <mergeCell ref="A27:B27"/>
    <mergeCell ref="A32:B32"/>
  </mergeCells>
  <pageMargins left="0.7" right="0.7" top="0.78740157499999996" bottom="0.78740157499999996" header="0" footer="0"/>
  <pageSetup paperSize="9" orientation="portrait"/>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42B4-1706-47BD-BDEA-B78EED158D59}">
  <sheetPr>
    <tabColor rgb="FF004CAB"/>
  </sheetPr>
  <dimension ref="A1:K58"/>
  <sheetViews>
    <sheetView workbookViewId="0">
      <pane xSplit="2" ySplit="2" topLeftCell="C3" activePane="bottomRight" state="frozen"/>
      <selection pane="topRight" activeCell="C1" sqref="C1"/>
      <selection pane="bottomLeft" activeCell="A3" sqref="A3"/>
      <selection pane="bottomRight" activeCell="E44" sqref="E44"/>
    </sheetView>
  </sheetViews>
  <sheetFormatPr defaultColWidth="14.7109375" defaultRowHeight="20.100000000000001" customHeight="1" x14ac:dyDescent="0.25"/>
  <cols>
    <col min="1" max="2" width="32.85546875" style="17" customWidth="1"/>
    <col min="3" max="7" width="14.7109375" style="17"/>
    <col min="8" max="8" width="16.42578125" style="17" customWidth="1"/>
    <col min="9" max="16384" width="14.7109375" style="17"/>
  </cols>
  <sheetData>
    <row r="1" spans="1:11" ht="20.100000000000001" customHeight="1" x14ac:dyDescent="0.25">
      <c r="A1" s="285" t="s">
        <v>109</v>
      </c>
      <c r="B1" s="286"/>
      <c r="C1" s="286" t="s">
        <v>142</v>
      </c>
      <c r="D1" s="286"/>
      <c r="E1" s="286"/>
      <c r="F1" s="286"/>
      <c r="G1" s="301"/>
    </row>
    <row r="2" spans="1:11" s="51" customFormat="1" ht="20.100000000000001" customHeight="1" x14ac:dyDescent="0.25">
      <c r="A2" s="139" t="s">
        <v>112</v>
      </c>
      <c r="B2" s="205" t="s">
        <v>0</v>
      </c>
      <c r="C2" s="205" t="s">
        <v>123</v>
      </c>
      <c r="D2" s="205" t="s">
        <v>124</v>
      </c>
      <c r="E2" s="205" t="s">
        <v>128</v>
      </c>
      <c r="F2" s="205" t="s">
        <v>129</v>
      </c>
      <c r="G2" s="205" t="s">
        <v>140</v>
      </c>
      <c r="H2" s="178" t="s">
        <v>143</v>
      </c>
      <c r="I2" s="178" t="s">
        <v>2</v>
      </c>
      <c r="J2" s="178" t="s">
        <v>1</v>
      </c>
      <c r="K2" s="179" t="s">
        <v>3</v>
      </c>
    </row>
    <row r="3" spans="1:11" ht="20.100000000000001" customHeight="1" x14ac:dyDescent="0.25">
      <c r="A3" s="206" t="s">
        <v>9</v>
      </c>
      <c r="B3" s="207" t="s">
        <v>10</v>
      </c>
      <c r="C3" s="208">
        <v>2.1046100000000001</v>
      </c>
      <c r="D3" s="208"/>
      <c r="E3" s="208"/>
      <c r="F3" s="208"/>
      <c r="G3" s="208"/>
      <c r="H3" s="209">
        <f>COUNT(C3:G3)</f>
        <v>1</v>
      </c>
      <c r="I3" s="210">
        <f>AVERAGE(C3:G3)</f>
        <v>2.1046100000000001</v>
      </c>
      <c r="J3" s="210">
        <f>MAX(C3:G3)</f>
        <v>2.1046100000000001</v>
      </c>
      <c r="K3" s="211">
        <f>SUM(C3:G3)</f>
        <v>2.1046100000000001</v>
      </c>
    </row>
    <row r="4" spans="1:11" ht="20.100000000000001" customHeight="1" x14ac:dyDescent="0.25">
      <c r="A4" s="206" t="s">
        <v>14</v>
      </c>
      <c r="B4" s="207" t="s">
        <v>13</v>
      </c>
      <c r="C4" s="208">
        <v>64.801180000000002</v>
      </c>
      <c r="D4" s="208"/>
      <c r="E4" s="208"/>
      <c r="F4" s="208"/>
      <c r="G4" s="208"/>
      <c r="H4" s="209">
        <f>COUNT(C4:G4)</f>
        <v>1</v>
      </c>
      <c r="I4" s="210">
        <f>AVERAGE(C4:G4)</f>
        <v>64.801180000000002</v>
      </c>
      <c r="J4" s="210">
        <f>MAX(C4:G4)</f>
        <v>64.801180000000002</v>
      </c>
      <c r="K4" s="211">
        <f>SUM(C4:G4)</f>
        <v>64.801180000000002</v>
      </c>
    </row>
    <row r="5" spans="1:11" ht="20.100000000000001" customHeight="1" x14ac:dyDescent="0.25">
      <c r="A5" s="206" t="s">
        <v>16</v>
      </c>
      <c r="B5" s="207" t="s">
        <v>10</v>
      </c>
      <c r="C5" s="208">
        <v>0.296462</v>
      </c>
      <c r="D5" s="208"/>
      <c r="E5" s="208"/>
      <c r="F5" s="208"/>
      <c r="G5" s="208"/>
      <c r="H5" s="209">
        <f>COUNT(C5:G5)</f>
        <v>1</v>
      </c>
      <c r="I5" s="210">
        <f>AVERAGE(C5:G5)</f>
        <v>0.296462</v>
      </c>
      <c r="J5" s="210">
        <f>MAX(C5:G5)</f>
        <v>0.296462</v>
      </c>
      <c r="K5" s="211">
        <f>SUM(C5:G5)</f>
        <v>0.296462</v>
      </c>
    </row>
    <row r="6" spans="1:11" ht="20.100000000000001" customHeight="1" x14ac:dyDescent="0.25">
      <c r="A6" s="206" t="s">
        <v>32</v>
      </c>
      <c r="B6" s="207" t="s">
        <v>23</v>
      </c>
      <c r="C6" s="208">
        <v>0.17457400000000001</v>
      </c>
      <c r="D6" s="208"/>
      <c r="E6" s="208"/>
      <c r="F6" s="208"/>
      <c r="G6" s="208"/>
      <c r="H6" s="209">
        <f>COUNT(C6:G6)</f>
        <v>1</v>
      </c>
      <c r="I6" s="210">
        <f>AVERAGE(C6:G6)</f>
        <v>0.17457400000000001</v>
      </c>
      <c r="J6" s="210">
        <f>MAX(C6:G6)</f>
        <v>0.17457400000000001</v>
      </c>
      <c r="K6" s="211">
        <f>SUM(C6:G6)</f>
        <v>0.17457400000000001</v>
      </c>
    </row>
    <row r="7" spans="1:11" ht="20.100000000000001" customHeight="1" x14ac:dyDescent="0.25">
      <c r="A7" s="206" t="s">
        <v>116</v>
      </c>
      <c r="B7" s="207" t="s">
        <v>117</v>
      </c>
      <c r="C7" s="208">
        <v>14.31128</v>
      </c>
      <c r="D7" s="208">
        <v>1303.1500000000001</v>
      </c>
      <c r="E7" s="208">
        <v>0.13396</v>
      </c>
      <c r="F7" s="208">
        <v>0.12084</v>
      </c>
      <c r="G7" s="208">
        <v>0.17660999999999999</v>
      </c>
      <c r="H7" s="209">
        <f>COUNT(C7:G7)</f>
        <v>5</v>
      </c>
      <c r="I7" s="210">
        <f>AVERAGE(C7:G7)</f>
        <v>263.57853799999998</v>
      </c>
      <c r="J7" s="210">
        <f>MAX(C7:G7)</f>
        <v>1303.1500000000001</v>
      </c>
      <c r="K7" s="211">
        <f>SUM(C7:G7)</f>
        <v>1317.8926899999999</v>
      </c>
    </row>
    <row r="8" spans="1:11" ht="20.100000000000001" customHeight="1" x14ac:dyDescent="0.25">
      <c r="A8" s="206" t="s">
        <v>28</v>
      </c>
      <c r="B8" s="207" t="s">
        <v>13</v>
      </c>
      <c r="C8" s="208">
        <v>0.10723100000000001</v>
      </c>
      <c r="D8" s="208"/>
      <c r="E8" s="208"/>
      <c r="F8" s="208"/>
      <c r="G8" s="208"/>
      <c r="H8" s="209">
        <f>COUNT(C8:G8)</f>
        <v>1</v>
      </c>
      <c r="I8" s="210">
        <f>AVERAGE(C8:G8)</f>
        <v>0.10723100000000001</v>
      </c>
      <c r="J8" s="210">
        <f>MAX(C8:G8)</f>
        <v>0.10723100000000001</v>
      </c>
      <c r="K8" s="211">
        <f>SUM(C8:G8)</f>
        <v>0.10723100000000001</v>
      </c>
    </row>
    <row r="9" spans="1:11" ht="20.100000000000001" customHeight="1" x14ac:dyDescent="0.25">
      <c r="A9" s="206" t="s">
        <v>118</v>
      </c>
      <c r="B9" s="207" t="s">
        <v>117</v>
      </c>
      <c r="C9" s="208"/>
      <c r="D9" s="208">
        <v>0.360572</v>
      </c>
      <c r="E9" s="208">
        <v>1.424239</v>
      </c>
      <c r="F9" s="208">
        <v>0.14516799999999999</v>
      </c>
      <c r="G9" s="208">
        <v>2.3096350000000001</v>
      </c>
      <c r="H9" s="209">
        <f>COUNT(C9:G9)</f>
        <v>4</v>
      </c>
      <c r="I9" s="210">
        <f>AVERAGE(C9:G9)</f>
        <v>1.0599034999999999</v>
      </c>
      <c r="J9" s="210">
        <f>MAX(C9:G9)</f>
        <v>2.3096350000000001</v>
      </c>
      <c r="K9" s="211">
        <f>SUM(C9:G9)</f>
        <v>4.2396139999999995</v>
      </c>
    </row>
    <row r="10" spans="1:11" ht="20.100000000000001" customHeight="1" x14ac:dyDescent="0.25">
      <c r="A10" s="206" t="s">
        <v>22</v>
      </c>
      <c r="B10" s="207" t="s">
        <v>23</v>
      </c>
      <c r="C10" s="208">
        <v>3.2608999999999999E-2</v>
      </c>
      <c r="D10" s="208">
        <v>1.206186</v>
      </c>
      <c r="E10" s="208">
        <v>1.6892000000000001E-2</v>
      </c>
      <c r="F10" s="208">
        <v>5.9372000000000001E-2</v>
      </c>
      <c r="G10" s="208"/>
      <c r="H10" s="209">
        <f>COUNT(C10:G10)</f>
        <v>4</v>
      </c>
      <c r="I10" s="210">
        <f>AVERAGE(C10:G10)</f>
        <v>0.32876474999999999</v>
      </c>
      <c r="J10" s="210">
        <f>MAX(C10:G10)</f>
        <v>1.206186</v>
      </c>
      <c r="K10" s="211">
        <f>SUM(C10:G10)</f>
        <v>1.315059</v>
      </c>
    </row>
    <row r="11" spans="1:11" ht="20.100000000000001" customHeight="1" x14ac:dyDescent="0.25">
      <c r="A11" s="206" t="s">
        <v>119</v>
      </c>
      <c r="B11" s="207" t="s">
        <v>117</v>
      </c>
      <c r="C11" s="208"/>
      <c r="D11" s="208">
        <v>0.62912100000000004</v>
      </c>
      <c r="E11" s="208"/>
      <c r="F11" s="208"/>
      <c r="G11" s="208"/>
      <c r="H11" s="209">
        <f>COUNT(C11:G11)</f>
        <v>1</v>
      </c>
      <c r="I11" s="210">
        <f>AVERAGE(C11:G11)</f>
        <v>0.62912100000000004</v>
      </c>
      <c r="J11" s="210">
        <f>MAX(C11:G11)</f>
        <v>0.62912100000000004</v>
      </c>
      <c r="K11" s="211">
        <f>SUM(C11:G11)</f>
        <v>0.62912100000000004</v>
      </c>
    </row>
    <row r="12" spans="1:11" ht="20.100000000000001" customHeight="1" x14ac:dyDescent="0.25">
      <c r="A12" s="206" t="s">
        <v>15</v>
      </c>
      <c r="B12" s="207" t="s">
        <v>10</v>
      </c>
      <c r="C12" s="208">
        <v>0.235849</v>
      </c>
      <c r="D12" s="208"/>
      <c r="E12" s="208"/>
      <c r="F12" s="208"/>
      <c r="G12" s="208"/>
      <c r="H12" s="209">
        <f>COUNT(C12:G12)</f>
        <v>1</v>
      </c>
      <c r="I12" s="210">
        <f>AVERAGE(C12:G12)</f>
        <v>0.235849</v>
      </c>
      <c r="J12" s="210">
        <f>MAX(C12:G12)</f>
        <v>0.235849</v>
      </c>
      <c r="K12" s="211">
        <f>SUM(C12:G12)</f>
        <v>0.235849</v>
      </c>
    </row>
    <row r="13" spans="1:11" ht="20.100000000000001" customHeight="1" x14ac:dyDescent="0.25">
      <c r="A13" s="206" t="s">
        <v>27</v>
      </c>
      <c r="B13" s="207" t="s">
        <v>13</v>
      </c>
      <c r="C13" s="208">
        <v>2.2348119999999998</v>
      </c>
      <c r="D13" s="208"/>
      <c r="E13" s="208"/>
      <c r="F13" s="208"/>
      <c r="G13" s="208"/>
      <c r="H13" s="209">
        <f>COUNT(C13:G13)</f>
        <v>1</v>
      </c>
      <c r="I13" s="210">
        <f>AVERAGE(C13:G13)</f>
        <v>2.2348119999999998</v>
      </c>
      <c r="J13" s="210">
        <f>MAX(C13:G13)</f>
        <v>2.2348119999999998</v>
      </c>
      <c r="K13" s="211">
        <f>SUM(C13:G13)</f>
        <v>2.2348119999999998</v>
      </c>
    </row>
    <row r="14" spans="1:11" ht="20.100000000000001" customHeight="1" x14ac:dyDescent="0.25">
      <c r="A14" s="206" t="s">
        <v>12</v>
      </c>
      <c r="B14" s="207" t="s">
        <v>13</v>
      </c>
      <c r="C14" s="208">
        <v>7.3251099999999996</v>
      </c>
      <c r="D14" s="208"/>
      <c r="E14" s="208"/>
      <c r="F14" s="208"/>
      <c r="G14" s="208"/>
      <c r="H14" s="209">
        <f>COUNT(C14:G14)</f>
        <v>1</v>
      </c>
      <c r="I14" s="210">
        <f>AVERAGE(C14:G14)</f>
        <v>7.3251099999999996</v>
      </c>
      <c r="J14" s="210">
        <f>MAX(C14:G14)</f>
        <v>7.3251099999999996</v>
      </c>
      <c r="K14" s="211">
        <f>SUM(C14:G14)</f>
        <v>7.3251099999999996</v>
      </c>
    </row>
    <row r="15" spans="1:11" ht="20.100000000000001" customHeight="1" x14ac:dyDescent="0.25">
      <c r="A15" s="206" t="s">
        <v>120</v>
      </c>
      <c r="B15" s="207" t="s">
        <v>117</v>
      </c>
      <c r="C15" s="208">
        <v>0.12392599999999999</v>
      </c>
      <c r="D15" s="208">
        <v>0.28919299999999998</v>
      </c>
      <c r="E15" s="208">
        <v>0.20704800000000001</v>
      </c>
      <c r="F15" s="208">
        <v>0.115538</v>
      </c>
      <c r="G15" s="208">
        <v>1.6915230000000001</v>
      </c>
      <c r="H15" s="209">
        <f>COUNT(C15:G15)</f>
        <v>5</v>
      </c>
      <c r="I15" s="210">
        <f>AVERAGE(C15:G15)</f>
        <v>0.48544559999999998</v>
      </c>
      <c r="J15" s="210">
        <f>MAX(C15:G15)</f>
        <v>1.6915230000000001</v>
      </c>
      <c r="K15" s="211">
        <f>SUM(C15:G15)</f>
        <v>2.4272279999999999</v>
      </c>
    </row>
    <row r="16" spans="1:11" ht="20.100000000000001" customHeight="1" x14ac:dyDescent="0.25">
      <c r="A16" s="206" t="s">
        <v>41</v>
      </c>
      <c r="B16" s="207" t="s">
        <v>10</v>
      </c>
      <c r="C16" s="208">
        <v>2.0230000000000001E-3</v>
      </c>
      <c r="D16" s="208"/>
      <c r="E16" s="208"/>
      <c r="F16" s="208"/>
      <c r="G16" s="208"/>
      <c r="H16" s="209">
        <f>COUNT(C16:G16)</f>
        <v>1</v>
      </c>
      <c r="I16" s="210">
        <f>AVERAGE(C16:G16)</f>
        <v>2.0230000000000001E-3</v>
      </c>
      <c r="J16" s="210">
        <f>MAX(C16:G16)</f>
        <v>2.0230000000000001E-3</v>
      </c>
      <c r="K16" s="211">
        <f>SUM(C16:G16)</f>
        <v>2.0230000000000001E-3</v>
      </c>
    </row>
    <row r="17" spans="1:11" ht="20.100000000000001" customHeight="1" x14ac:dyDescent="0.25">
      <c r="A17" s="206" t="s">
        <v>25</v>
      </c>
      <c r="B17" s="207" t="s">
        <v>7</v>
      </c>
      <c r="C17" s="208"/>
      <c r="D17" s="208">
        <v>3.8220999999999998E-2</v>
      </c>
      <c r="E17" s="208"/>
      <c r="F17" s="208"/>
      <c r="G17" s="208"/>
      <c r="H17" s="209">
        <f>COUNT(C17:G17)</f>
        <v>1</v>
      </c>
      <c r="I17" s="210">
        <f>AVERAGE(C17:G17)</f>
        <v>3.8220999999999998E-2</v>
      </c>
      <c r="J17" s="210">
        <f>MAX(C17:G17)</f>
        <v>3.8220999999999998E-2</v>
      </c>
      <c r="K17" s="211">
        <f>SUM(C17:G17)</f>
        <v>3.8220999999999998E-2</v>
      </c>
    </row>
    <row r="18" spans="1:11" ht="20.100000000000001" customHeight="1" x14ac:dyDescent="0.25">
      <c r="A18" s="206" t="s">
        <v>19</v>
      </c>
      <c r="B18" s="207" t="s">
        <v>7</v>
      </c>
      <c r="C18" s="208">
        <v>1.1582E-2</v>
      </c>
      <c r="D18" s="208">
        <v>2.4105000000000001E-2</v>
      </c>
      <c r="E18" s="208"/>
      <c r="F18" s="208"/>
      <c r="G18" s="208"/>
      <c r="H18" s="209">
        <f>COUNT(C18:G18)</f>
        <v>2</v>
      </c>
      <c r="I18" s="210">
        <f>AVERAGE(C18:G18)</f>
        <v>1.7843500000000002E-2</v>
      </c>
      <c r="J18" s="210">
        <f>MAX(C18:G18)</f>
        <v>2.4105000000000001E-2</v>
      </c>
      <c r="K18" s="211">
        <f>SUM(C18:G18)</f>
        <v>3.5687000000000003E-2</v>
      </c>
    </row>
    <row r="19" spans="1:11" ht="20.100000000000001" customHeight="1" x14ac:dyDescent="0.25">
      <c r="A19" s="206" t="s">
        <v>6</v>
      </c>
      <c r="B19" s="207" t="s">
        <v>7</v>
      </c>
      <c r="C19" s="208">
        <v>1.657673</v>
      </c>
      <c r="D19" s="208"/>
      <c r="E19" s="208"/>
      <c r="F19" s="208"/>
      <c r="G19" s="208"/>
      <c r="H19" s="209">
        <f>COUNT(C19:G19)</f>
        <v>1</v>
      </c>
      <c r="I19" s="210">
        <f>AVERAGE(C19:G19)</f>
        <v>1.657673</v>
      </c>
      <c r="J19" s="210">
        <f>MAX(C19:G19)</f>
        <v>1.657673</v>
      </c>
      <c r="K19" s="211">
        <f>SUM(C19:G19)</f>
        <v>1.657673</v>
      </c>
    </row>
    <row r="20" spans="1:11" ht="20.100000000000001" customHeight="1" x14ac:dyDescent="0.25">
      <c r="A20" s="206" t="s">
        <v>8</v>
      </c>
      <c r="B20" s="207" t="s">
        <v>7</v>
      </c>
      <c r="C20" s="208">
        <v>6.0374999999999998E-2</v>
      </c>
      <c r="D20" s="208"/>
      <c r="E20" s="208"/>
      <c r="F20" s="208"/>
      <c r="G20" s="208"/>
      <c r="H20" s="209">
        <f>COUNT(C20:G20)</f>
        <v>1</v>
      </c>
      <c r="I20" s="210">
        <f>AVERAGE(C20:G20)</f>
        <v>6.0374999999999998E-2</v>
      </c>
      <c r="J20" s="210">
        <f>MAX(C20:G20)</f>
        <v>6.0374999999999998E-2</v>
      </c>
      <c r="K20" s="211">
        <f>SUM(C20:G20)</f>
        <v>6.0374999999999998E-2</v>
      </c>
    </row>
    <row r="21" spans="1:11" ht="20.100000000000001" customHeight="1" x14ac:dyDescent="0.25">
      <c r="A21" s="206" t="s">
        <v>121</v>
      </c>
      <c r="B21" s="207" t="s">
        <v>117</v>
      </c>
      <c r="C21" s="208">
        <v>1.3473850000000001</v>
      </c>
      <c r="D21" s="208">
        <v>5.5233999999999998E-2</v>
      </c>
      <c r="E21" s="208">
        <v>0.351852</v>
      </c>
      <c r="F21" s="208"/>
      <c r="G21" s="208">
        <v>0.34976699999999999</v>
      </c>
      <c r="H21" s="209">
        <f>COUNT(C21:G21)</f>
        <v>4</v>
      </c>
      <c r="I21" s="210">
        <f>AVERAGE(C21:G21)</f>
        <v>0.52605950000000001</v>
      </c>
      <c r="J21" s="210">
        <f>MAX(C21:G21)</f>
        <v>1.3473850000000001</v>
      </c>
      <c r="K21" s="211">
        <f>SUM(C21:G21)</f>
        <v>2.1042380000000001</v>
      </c>
    </row>
    <row r="22" spans="1:11" ht="20.100000000000001" customHeight="1" x14ac:dyDescent="0.25">
      <c r="A22" s="206" t="s">
        <v>17</v>
      </c>
      <c r="B22" s="207" t="s">
        <v>18</v>
      </c>
      <c r="C22" s="208"/>
      <c r="D22" s="208">
        <v>0.47808800000000001</v>
      </c>
      <c r="E22" s="208"/>
      <c r="F22" s="208"/>
      <c r="G22" s="208"/>
      <c r="H22" s="209">
        <f>COUNT(C22:G22)</f>
        <v>1</v>
      </c>
      <c r="I22" s="210">
        <f>AVERAGE(C22:G22)</f>
        <v>0.47808800000000001</v>
      </c>
      <c r="J22" s="210">
        <f>MAX(C22:G22)</f>
        <v>0.47808800000000001</v>
      </c>
      <c r="K22" s="211">
        <f>SUM(C22:G22)</f>
        <v>0.47808800000000001</v>
      </c>
    </row>
    <row r="23" spans="1:11" ht="20.100000000000001" customHeight="1" x14ac:dyDescent="0.25">
      <c r="A23" s="206" t="s">
        <v>24</v>
      </c>
      <c r="B23" s="207" t="s">
        <v>7</v>
      </c>
      <c r="C23" s="208">
        <v>8.5299999999999994E-3</v>
      </c>
      <c r="D23" s="208"/>
      <c r="E23" s="208"/>
      <c r="F23" s="208"/>
      <c r="G23" s="208"/>
      <c r="H23" s="209">
        <f>COUNT(C23:G23)</f>
        <v>1</v>
      </c>
      <c r="I23" s="210">
        <f>AVERAGE(C23:G23)</f>
        <v>8.5299999999999994E-3</v>
      </c>
      <c r="J23" s="210">
        <f>MAX(C23:G23)</f>
        <v>8.5299999999999994E-3</v>
      </c>
      <c r="K23" s="211">
        <f>SUM(C23:G23)</f>
        <v>8.5299999999999994E-3</v>
      </c>
    </row>
    <row r="24" spans="1:11" ht="20.100000000000001" customHeight="1" x14ac:dyDescent="0.25">
      <c r="A24" s="212" t="s">
        <v>26</v>
      </c>
      <c r="B24" s="213" t="s">
        <v>18</v>
      </c>
      <c r="C24" s="214">
        <v>3.2861000000000001E-2</v>
      </c>
      <c r="D24" s="214"/>
      <c r="E24" s="214"/>
      <c r="F24" s="214"/>
      <c r="G24" s="214"/>
      <c r="H24" s="215">
        <f>COUNT(C24:G24)</f>
        <v>1</v>
      </c>
      <c r="I24" s="216">
        <f>AVERAGE(C24:G24)</f>
        <v>3.2861000000000001E-2</v>
      </c>
      <c r="J24" s="216">
        <f>MAX(C24:G24)</f>
        <v>3.2861000000000001E-2</v>
      </c>
      <c r="K24" s="217">
        <f>SUM(C24:G24)</f>
        <v>3.2861000000000001E-2</v>
      </c>
    </row>
    <row r="25" spans="1:11" ht="20.100000000000001" customHeight="1" x14ac:dyDescent="0.25">
      <c r="A25" s="4"/>
      <c r="B25" s="4"/>
    </row>
    <row r="26" spans="1:11" ht="20.100000000000001" customHeight="1" x14ac:dyDescent="0.25">
      <c r="A26" s="297" t="s">
        <v>144</v>
      </c>
      <c r="B26" s="297"/>
      <c r="C26" s="52">
        <f>SUM(Tabulka3[01])</f>
        <v>94.868071999999984</v>
      </c>
      <c r="D26" s="52">
        <f>SUM(Tabulka3[02])</f>
        <v>1306.23072</v>
      </c>
      <c r="E26" s="52">
        <f>SUM(Tabulka3[06])</f>
        <v>2.133991</v>
      </c>
      <c r="F26" s="52">
        <f>SUM(Tabulka3[07])</f>
        <v>0.44091800000000003</v>
      </c>
      <c r="G26" s="52">
        <f>SUM(Tabulka3[11])</f>
        <v>4.5275350000000003</v>
      </c>
    </row>
    <row r="27" spans="1:11" ht="20.100000000000001" customHeight="1" x14ac:dyDescent="0.25">
      <c r="A27" s="4"/>
      <c r="B27" s="4"/>
    </row>
    <row r="28" spans="1:11" ht="20.100000000000001" customHeight="1" x14ac:dyDescent="0.25">
      <c r="A28" s="41" t="s">
        <v>145</v>
      </c>
      <c r="B28" s="4"/>
    </row>
    <row r="29" spans="1:11" ht="20.100000000000001" customHeight="1" x14ac:dyDescent="0.25">
      <c r="A29" s="41"/>
      <c r="B29" s="4"/>
    </row>
    <row r="30" spans="1:11" ht="20.100000000000001" customHeight="1" x14ac:dyDescent="0.25">
      <c r="A30" s="41"/>
      <c r="B30" s="4"/>
    </row>
    <row r="31" spans="1:11" ht="20.100000000000001" customHeight="1" x14ac:dyDescent="0.25">
      <c r="A31" s="292" t="s">
        <v>146</v>
      </c>
      <c r="B31" s="293"/>
    </row>
    <row r="32" spans="1:11" ht="20.100000000000001" customHeight="1" x14ac:dyDescent="0.25">
      <c r="A32" s="139" t="s">
        <v>112</v>
      </c>
      <c r="B32" s="140" t="s">
        <v>0</v>
      </c>
    </row>
    <row r="33" spans="1:2" ht="20.100000000000001" customHeight="1" x14ac:dyDescent="0.25">
      <c r="A33" s="104" t="s">
        <v>20</v>
      </c>
      <c r="B33" s="106" t="s">
        <v>5</v>
      </c>
    </row>
    <row r="34" spans="1:2" ht="20.100000000000001" customHeight="1" x14ac:dyDescent="0.25">
      <c r="A34" s="104" t="s">
        <v>115</v>
      </c>
      <c r="B34" s="106" t="s">
        <v>23</v>
      </c>
    </row>
    <row r="35" spans="1:2" ht="20.100000000000001" customHeight="1" x14ac:dyDescent="0.25">
      <c r="A35" s="104" t="s">
        <v>33</v>
      </c>
      <c r="B35" s="106" t="s">
        <v>5</v>
      </c>
    </row>
    <row r="36" spans="1:2" ht="20.100000000000001" customHeight="1" x14ac:dyDescent="0.25">
      <c r="A36" s="104" t="s">
        <v>21</v>
      </c>
      <c r="B36" s="106" t="s">
        <v>13</v>
      </c>
    </row>
    <row r="37" spans="1:2" ht="20.100000000000001" customHeight="1" x14ac:dyDescent="0.25">
      <c r="A37" s="104" t="s">
        <v>31</v>
      </c>
      <c r="B37" s="106" t="s">
        <v>10</v>
      </c>
    </row>
    <row r="38" spans="1:2" ht="20.100000000000001" customHeight="1" x14ac:dyDescent="0.25">
      <c r="A38" s="104" t="s">
        <v>34</v>
      </c>
      <c r="B38" s="106" t="s">
        <v>13</v>
      </c>
    </row>
    <row r="39" spans="1:2" ht="20.100000000000001" customHeight="1" x14ac:dyDescent="0.25">
      <c r="A39" s="104" t="s">
        <v>35</v>
      </c>
      <c r="B39" s="106" t="s">
        <v>36</v>
      </c>
    </row>
    <row r="40" spans="1:2" ht="20.100000000000001" customHeight="1" x14ac:dyDescent="0.25">
      <c r="A40" s="104" t="s">
        <v>37</v>
      </c>
      <c r="B40" s="106" t="s">
        <v>13</v>
      </c>
    </row>
    <row r="41" spans="1:2" ht="20.100000000000001" customHeight="1" x14ac:dyDescent="0.25">
      <c r="A41" s="104" t="s">
        <v>38</v>
      </c>
      <c r="B41" s="106" t="s">
        <v>18</v>
      </c>
    </row>
    <row r="42" spans="1:2" ht="20.100000000000001" customHeight="1" x14ac:dyDescent="0.25">
      <c r="A42" s="104" t="s">
        <v>30</v>
      </c>
      <c r="B42" s="106" t="s">
        <v>13</v>
      </c>
    </row>
    <row r="43" spans="1:2" ht="20.100000000000001" customHeight="1" x14ac:dyDescent="0.25">
      <c r="A43" s="104" t="s">
        <v>39</v>
      </c>
      <c r="B43" s="106" t="s">
        <v>7</v>
      </c>
    </row>
    <row r="44" spans="1:2" ht="20.100000000000001" customHeight="1" x14ac:dyDescent="0.25">
      <c r="A44" s="104" t="s">
        <v>40</v>
      </c>
      <c r="B44" s="106" t="s">
        <v>18</v>
      </c>
    </row>
    <row r="45" spans="1:2" ht="20.100000000000001" customHeight="1" x14ac:dyDescent="0.25">
      <c r="A45" s="104" t="s">
        <v>29</v>
      </c>
      <c r="B45" s="106" t="s">
        <v>13</v>
      </c>
    </row>
    <row r="46" spans="1:2" ht="20.100000000000001" customHeight="1" x14ac:dyDescent="0.25">
      <c r="A46" s="104" t="s">
        <v>42</v>
      </c>
      <c r="B46" s="106" t="s">
        <v>13</v>
      </c>
    </row>
    <row r="47" spans="1:2" ht="20.100000000000001" customHeight="1" x14ac:dyDescent="0.25">
      <c r="A47" s="104" t="s">
        <v>43</v>
      </c>
      <c r="B47" s="106" t="s">
        <v>7</v>
      </c>
    </row>
    <row r="48" spans="1:2" ht="20.100000000000001" customHeight="1" x14ac:dyDescent="0.25">
      <c r="A48" s="104" t="s">
        <v>44</v>
      </c>
      <c r="B48" s="106" t="s">
        <v>7</v>
      </c>
    </row>
    <row r="49" spans="1:2" ht="20.100000000000001" customHeight="1" x14ac:dyDescent="0.25">
      <c r="A49" s="104" t="s">
        <v>45</v>
      </c>
      <c r="B49" s="106" t="s">
        <v>7</v>
      </c>
    </row>
    <row r="50" spans="1:2" ht="20.100000000000001" customHeight="1" x14ac:dyDescent="0.25">
      <c r="A50" s="104" t="s">
        <v>46</v>
      </c>
      <c r="B50" s="106" t="s">
        <v>7</v>
      </c>
    </row>
    <row r="51" spans="1:2" ht="20.100000000000001" customHeight="1" x14ac:dyDescent="0.25">
      <c r="A51" s="104" t="s">
        <v>47</v>
      </c>
      <c r="B51" s="106" t="s">
        <v>7</v>
      </c>
    </row>
    <row r="52" spans="1:2" ht="20.100000000000001" customHeight="1" x14ac:dyDescent="0.25">
      <c r="A52" s="104" t="s">
        <v>48</v>
      </c>
      <c r="B52" s="106" t="s">
        <v>7</v>
      </c>
    </row>
    <row r="53" spans="1:2" ht="20.100000000000001" customHeight="1" x14ac:dyDescent="0.25">
      <c r="A53" s="104" t="s">
        <v>49</v>
      </c>
      <c r="B53" s="106" t="s">
        <v>7</v>
      </c>
    </row>
    <row r="54" spans="1:2" ht="20.100000000000001" customHeight="1" x14ac:dyDescent="0.25">
      <c r="A54" s="104" t="s">
        <v>50</v>
      </c>
      <c r="B54" s="106" t="s">
        <v>7</v>
      </c>
    </row>
    <row r="55" spans="1:2" ht="20.100000000000001" customHeight="1" x14ac:dyDescent="0.25">
      <c r="A55" s="104" t="s">
        <v>51</v>
      </c>
      <c r="B55" s="106" t="s">
        <v>7</v>
      </c>
    </row>
    <row r="56" spans="1:2" ht="20.100000000000001" customHeight="1" x14ac:dyDescent="0.25">
      <c r="A56" s="104" t="s">
        <v>52</v>
      </c>
      <c r="B56" s="106" t="s">
        <v>7</v>
      </c>
    </row>
    <row r="57" spans="1:2" ht="20.100000000000001" customHeight="1" x14ac:dyDescent="0.25">
      <c r="A57" s="104" t="s">
        <v>53</v>
      </c>
      <c r="B57" s="106" t="s">
        <v>7</v>
      </c>
    </row>
    <row r="58" spans="1:2" ht="20.100000000000001" customHeight="1" x14ac:dyDescent="0.25">
      <c r="A58" s="107" t="s">
        <v>122</v>
      </c>
      <c r="B58" s="109" t="s">
        <v>10</v>
      </c>
    </row>
  </sheetData>
  <sheetProtection algorithmName="SHA-512" hashValue="FfIha3KMpjn2JwPWbVXmOm+pE8rxMu00sT2Cxqsb2Axc/XqB4NqvyTTHJZHxnJBzZ8tLkK8DA5COJCoH9Hx8Fg==" saltValue="0JMjy7kGIEqvzfqMnb28Kg==" spinCount="100000" sheet="1" objects="1" scenarios="1" selectLockedCells="1" sort="0" autoFilter="0" selectUnlockedCells="1"/>
  <mergeCells count="4">
    <mergeCell ref="A1:B1"/>
    <mergeCell ref="C1:G1"/>
    <mergeCell ref="A26:B26"/>
    <mergeCell ref="A31:B31"/>
  </mergeCells>
  <pageMargins left="0.7" right="0.7" top="0.78740157499999996" bottom="0.78740157499999996" header="0.3" footer="0.3"/>
  <pageSetup paperSize="9"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EBEB9-31E9-4E3C-8585-A0B6136C1045}">
  <sheetPr>
    <tabColor rgb="FF707070"/>
  </sheetPr>
  <dimension ref="A1:P98"/>
  <sheetViews>
    <sheetView workbookViewId="0">
      <selection activeCell="R21" sqref="R21"/>
    </sheetView>
  </sheetViews>
  <sheetFormatPr defaultRowHeight="15" x14ac:dyDescent="0.25"/>
  <sheetData>
    <row r="1" spans="1:16" ht="50.1" customHeight="1" x14ac:dyDescent="0.25">
      <c r="A1" s="302" t="s">
        <v>219</v>
      </c>
      <c r="B1" s="302"/>
      <c r="C1" s="302"/>
      <c r="D1" s="302"/>
      <c r="E1" s="302"/>
      <c r="F1" s="302"/>
      <c r="G1" s="302"/>
      <c r="H1" s="302"/>
      <c r="I1" s="302"/>
      <c r="J1" s="302"/>
      <c r="K1" s="302"/>
      <c r="L1" s="302"/>
      <c r="M1" s="302"/>
      <c r="N1" s="302"/>
      <c r="O1" s="302"/>
      <c r="P1" s="302"/>
    </row>
    <row r="2" spans="1:16" x14ac:dyDescent="0.25">
      <c r="A2" s="90"/>
      <c r="B2" s="90"/>
      <c r="C2" s="90"/>
      <c r="D2" s="90"/>
      <c r="E2" s="90"/>
      <c r="F2" s="90"/>
      <c r="G2" s="90"/>
      <c r="H2" s="90"/>
      <c r="I2" s="90"/>
      <c r="J2" s="90"/>
      <c r="K2" s="90"/>
      <c r="L2" s="90"/>
      <c r="M2" s="90"/>
      <c r="N2" s="90"/>
      <c r="O2" s="90"/>
      <c r="P2" s="90"/>
    </row>
    <row r="3" spans="1:16" x14ac:dyDescent="0.25">
      <c r="A3" s="90"/>
      <c r="B3" s="90"/>
      <c r="C3" s="90"/>
      <c r="D3" s="90"/>
      <c r="E3" s="90"/>
      <c r="F3" s="90"/>
      <c r="G3" s="90"/>
      <c r="H3" s="90"/>
      <c r="I3" s="90"/>
      <c r="J3" s="90"/>
      <c r="K3" s="90"/>
      <c r="L3" s="90"/>
      <c r="M3" s="90"/>
      <c r="N3" s="90"/>
      <c r="O3" s="90"/>
      <c r="P3" s="90"/>
    </row>
    <row r="4" spans="1:16" x14ac:dyDescent="0.25">
      <c r="A4" s="90"/>
      <c r="B4" s="90"/>
      <c r="C4" s="90"/>
      <c r="D4" s="90"/>
      <c r="E4" s="90"/>
      <c r="F4" s="90"/>
      <c r="G4" s="90"/>
      <c r="H4" s="90"/>
      <c r="I4" s="90"/>
      <c r="J4" s="90"/>
      <c r="K4" s="90"/>
      <c r="L4" s="90"/>
      <c r="M4" s="90"/>
      <c r="N4" s="90"/>
      <c r="O4" s="90"/>
      <c r="P4" s="90"/>
    </row>
    <row r="5" spans="1:16" x14ac:dyDescent="0.25">
      <c r="A5" s="90"/>
      <c r="B5" s="90"/>
      <c r="C5" s="90"/>
      <c r="D5" s="90"/>
      <c r="E5" s="90"/>
      <c r="F5" s="90"/>
      <c r="G5" s="90"/>
      <c r="H5" s="90"/>
      <c r="I5" s="90"/>
      <c r="J5" s="90"/>
      <c r="K5" s="90"/>
      <c r="L5" s="90"/>
      <c r="M5" s="90"/>
      <c r="N5" s="90"/>
      <c r="O5" s="90"/>
      <c r="P5" s="90"/>
    </row>
    <row r="6" spans="1:16" x14ac:dyDescent="0.25">
      <c r="A6" s="90"/>
      <c r="B6" s="90"/>
      <c r="C6" s="90"/>
      <c r="D6" s="90"/>
      <c r="E6" s="90"/>
      <c r="F6" s="90"/>
      <c r="G6" s="90"/>
      <c r="H6" s="90"/>
      <c r="I6" s="90"/>
      <c r="J6" s="90"/>
      <c r="K6" s="90"/>
      <c r="L6" s="90"/>
      <c r="M6" s="90"/>
      <c r="N6" s="90"/>
      <c r="O6" s="90"/>
      <c r="P6" s="90"/>
    </row>
    <row r="7" spans="1:16" x14ac:dyDescent="0.25">
      <c r="A7" s="90"/>
      <c r="B7" s="90"/>
      <c r="C7" s="90"/>
      <c r="D7" s="90"/>
      <c r="E7" s="90"/>
      <c r="F7" s="90"/>
      <c r="G7" s="90"/>
      <c r="H7" s="90"/>
      <c r="I7" s="90"/>
      <c r="J7" s="90"/>
      <c r="K7" s="90"/>
      <c r="L7" s="90"/>
      <c r="M7" s="90"/>
      <c r="N7" s="90"/>
      <c r="O7" s="90"/>
      <c r="P7" s="90"/>
    </row>
    <row r="8" spans="1:16" x14ac:dyDescent="0.25">
      <c r="A8" s="90"/>
      <c r="B8" s="90"/>
      <c r="C8" s="90"/>
      <c r="D8" s="90"/>
      <c r="E8" s="90"/>
      <c r="F8" s="90"/>
      <c r="G8" s="90"/>
      <c r="H8" s="90"/>
      <c r="I8" s="90"/>
      <c r="J8" s="90"/>
      <c r="K8" s="90"/>
      <c r="L8" s="90"/>
      <c r="M8" s="90"/>
      <c r="N8" s="90"/>
      <c r="O8" s="90"/>
      <c r="P8" s="90"/>
    </row>
    <row r="9" spans="1:16" x14ac:dyDescent="0.25">
      <c r="A9" s="90"/>
      <c r="B9" s="90"/>
      <c r="C9" s="90"/>
      <c r="D9" s="90"/>
      <c r="E9" s="90"/>
      <c r="F9" s="90"/>
      <c r="G9" s="90"/>
      <c r="H9" s="90"/>
      <c r="I9" s="90"/>
      <c r="J9" s="90"/>
      <c r="K9" s="90"/>
      <c r="L9" s="90"/>
      <c r="M9" s="90"/>
      <c r="N9" s="90"/>
      <c r="O9" s="90"/>
      <c r="P9" s="90"/>
    </row>
    <row r="10" spans="1:16" x14ac:dyDescent="0.25">
      <c r="A10" s="90"/>
      <c r="B10" s="90"/>
      <c r="C10" s="90"/>
      <c r="D10" s="90"/>
      <c r="E10" s="90"/>
      <c r="F10" s="90"/>
      <c r="G10" s="90"/>
      <c r="H10" s="90"/>
      <c r="I10" s="90"/>
      <c r="J10" s="90"/>
      <c r="K10" s="90"/>
      <c r="L10" s="90"/>
      <c r="M10" s="90"/>
      <c r="N10" s="90"/>
      <c r="O10" s="90"/>
      <c r="P10" s="90"/>
    </row>
    <row r="11" spans="1:16" x14ac:dyDescent="0.25">
      <c r="A11" s="90"/>
      <c r="B11" s="90"/>
      <c r="C11" s="90"/>
      <c r="D11" s="90"/>
      <c r="E11" s="90"/>
      <c r="F11" s="90"/>
      <c r="G11" s="90"/>
      <c r="H11" s="90"/>
      <c r="I11" s="90"/>
      <c r="J11" s="90"/>
      <c r="K11" s="90"/>
      <c r="L11" s="90"/>
      <c r="M11" s="90"/>
      <c r="N11" s="90"/>
      <c r="O11" s="90"/>
      <c r="P11" s="90"/>
    </row>
    <row r="12" spans="1:16" x14ac:dyDescent="0.25">
      <c r="A12" s="90"/>
      <c r="B12" s="90"/>
      <c r="C12" s="90"/>
      <c r="D12" s="90"/>
      <c r="E12" s="90"/>
      <c r="F12" s="90"/>
      <c r="G12" s="90"/>
      <c r="H12" s="90"/>
      <c r="I12" s="90"/>
      <c r="J12" s="90"/>
      <c r="K12" s="90"/>
      <c r="L12" s="90"/>
      <c r="M12" s="90"/>
      <c r="N12" s="90"/>
      <c r="O12" s="90"/>
      <c r="P12" s="90"/>
    </row>
    <row r="13" spans="1:16" x14ac:dyDescent="0.25">
      <c r="A13" s="90"/>
      <c r="B13" s="90"/>
      <c r="C13" s="90"/>
      <c r="D13" s="90"/>
      <c r="E13" s="90"/>
      <c r="F13" s="90"/>
      <c r="G13" s="90"/>
      <c r="H13" s="90"/>
      <c r="I13" s="90"/>
      <c r="J13" s="90"/>
      <c r="K13" s="90"/>
      <c r="L13" s="90"/>
      <c r="M13" s="90"/>
      <c r="N13" s="90"/>
      <c r="O13" s="90"/>
      <c r="P13" s="90"/>
    </row>
    <row r="14" spans="1:16" x14ac:dyDescent="0.25">
      <c r="A14" s="90"/>
      <c r="B14" s="90"/>
      <c r="C14" s="90"/>
      <c r="D14" s="90"/>
      <c r="E14" s="90"/>
      <c r="F14" s="90"/>
      <c r="G14" s="90"/>
      <c r="H14" s="90"/>
      <c r="I14" s="90"/>
      <c r="J14" s="90"/>
      <c r="K14" s="90"/>
      <c r="L14" s="90"/>
      <c r="M14" s="90"/>
      <c r="N14" s="90"/>
      <c r="O14" s="90"/>
      <c r="P14" s="90"/>
    </row>
    <row r="15" spans="1:16" x14ac:dyDescent="0.25">
      <c r="A15" s="90"/>
      <c r="B15" s="90"/>
      <c r="C15" s="90"/>
      <c r="D15" s="90"/>
      <c r="E15" s="90"/>
      <c r="F15" s="90"/>
      <c r="G15" s="90"/>
      <c r="H15" s="90"/>
      <c r="I15" s="90"/>
      <c r="J15" s="90"/>
      <c r="K15" s="90"/>
      <c r="L15" s="90"/>
      <c r="M15" s="90"/>
      <c r="N15" s="90"/>
      <c r="O15" s="90"/>
      <c r="P15" s="90"/>
    </row>
    <row r="16" spans="1:16" x14ac:dyDescent="0.25">
      <c r="A16" s="90"/>
      <c r="B16" s="90"/>
      <c r="C16" s="90"/>
      <c r="D16" s="90"/>
      <c r="E16" s="90"/>
      <c r="F16" s="90"/>
      <c r="G16" s="90"/>
      <c r="H16" s="90"/>
      <c r="I16" s="90"/>
      <c r="J16" s="90"/>
      <c r="K16" s="90"/>
      <c r="L16" s="90"/>
      <c r="M16" s="90"/>
      <c r="N16" s="90"/>
      <c r="O16" s="90"/>
      <c r="P16" s="90"/>
    </row>
    <row r="17" spans="1:16" x14ac:dyDescent="0.25">
      <c r="A17" s="90"/>
      <c r="B17" s="90"/>
      <c r="C17" s="90"/>
      <c r="D17" s="90"/>
      <c r="E17" s="90"/>
      <c r="F17" s="90"/>
      <c r="G17" s="90"/>
      <c r="H17" s="90"/>
      <c r="I17" s="90"/>
      <c r="J17" s="90"/>
      <c r="K17" s="90"/>
      <c r="L17" s="90"/>
      <c r="M17" s="90"/>
      <c r="N17" s="90"/>
      <c r="O17" s="90"/>
      <c r="P17" s="90"/>
    </row>
    <row r="18" spans="1:16" x14ac:dyDescent="0.25">
      <c r="A18" s="90"/>
      <c r="B18" s="90"/>
      <c r="C18" s="90"/>
      <c r="D18" s="90"/>
      <c r="E18" s="90"/>
      <c r="F18" s="90"/>
      <c r="G18" s="90"/>
      <c r="H18" s="90"/>
      <c r="I18" s="90"/>
      <c r="J18" s="90"/>
      <c r="K18" s="90"/>
      <c r="L18" s="90"/>
      <c r="M18" s="90"/>
      <c r="N18" s="90"/>
      <c r="O18" s="90"/>
      <c r="P18" s="90"/>
    </row>
    <row r="21" spans="1:16" ht="50.1" customHeight="1" x14ac:dyDescent="0.25">
      <c r="A21" s="303" t="s">
        <v>220</v>
      </c>
      <c r="B21" s="303"/>
      <c r="C21" s="303"/>
      <c r="D21" s="303"/>
      <c r="E21" s="303"/>
      <c r="F21" s="303"/>
      <c r="G21" s="303"/>
      <c r="H21" s="303"/>
      <c r="I21" s="303"/>
      <c r="J21" s="303"/>
      <c r="K21" s="303"/>
      <c r="L21" s="303"/>
      <c r="M21" s="303"/>
      <c r="N21" s="303"/>
      <c r="O21" s="303"/>
      <c r="P21" s="303"/>
    </row>
    <row r="22" spans="1:16" x14ac:dyDescent="0.25">
      <c r="A22" s="90"/>
      <c r="B22" s="90"/>
      <c r="C22" s="90"/>
      <c r="D22" s="90"/>
      <c r="E22" s="90"/>
      <c r="F22" s="90"/>
      <c r="G22" s="90"/>
      <c r="H22" s="90"/>
      <c r="I22" s="90"/>
      <c r="J22" s="90"/>
      <c r="K22" s="90"/>
      <c r="L22" s="90"/>
      <c r="M22" s="90"/>
      <c r="N22" s="90"/>
      <c r="O22" s="90"/>
      <c r="P22" s="90"/>
    </row>
    <row r="23" spans="1:16" x14ac:dyDescent="0.25">
      <c r="A23" s="90"/>
      <c r="B23" s="90"/>
      <c r="C23" s="90"/>
      <c r="D23" s="90"/>
      <c r="E23" s="90"/>
      <c r="F23" s="90"/>
      <c r="G23" s="90"/>
      <c r="H23" s="90"/>
      <c r="I23" s="90"/>
      <c r="J23" s="90"/>
      <c r="K23" s="90"/>
      <c r="L23" s="90"/>
      <c r="M23" s="90"/>
      <c r="N23" s="90"/>
      <c r="O23" s="90"/>
      <c r="P23" s="90"/>
    </row>
    <row r="24" spans="1:16" x14ac:dyDescent="0.25">
      <c r="A24" s="90"/>
      <c r="B24" s="90"/>
      <c r="C24" s="90"/>
      <c r="D24" s="90"/>
      <c r="E24" s="90"/>
      <c r="F24" s="90"/>
      <c r="G24" s="90"/>
      <c r="H24" s="90"/>
      <c r="I24" s="90"/>
      <c r="J24" s="90"/>
      <c r="K24" s="90"/>
      <c r="L24" s="90"/>
      <c r="M24" s="90"/>
      <c r="N24" s="90"/>
      <c r="O24" s="90"/>
      <c r="P24" s="90"/>
    </row>
    <row r="25" spans="1:16" x14ac:dyDescent="0.25">
      <c r="A25" s="90"/>
      <c r="B25" s="90"/>
      <c r="C25" s="90"/>
      <c r="D25" s="90"/>
      <c r="E25" s="90"/>
      <c r="F25" s="90"/>
      <c r="G25" s="90"/>
      <c r="H25" s="90"/>
      <c r="I25" s="90"/>
      <c r="J25" s="90"/>
      <c r="K25" s="90"/>
      <c r="L25" s="90"/>
      <c r="M25" s="90"/>
      <c r="N25" s="90"/>
      <c r="O25" s="90"/>
      <c r="P25" s="90"/>
    </row>
    <row r="26" spans="1:16" x14ac:dyDescent="0.25">
      <c r="A26" s="90"/>
      <c r="B26" s="90"/>
      <c r="C26" s="90"/>
      <c r="D26" s="90"/>
      <c r="E26" s="90"/>
      <c r="F26" s="90"/>
      <c r="G26" s="90"/>
      <c r="H26" s="90"/>
      <c r="I26" s="90"/>
      <c r="J26" s="90"/>
      <c r="K26" s="90"/>
      <c r="L26" s="90"/>
      <c r="M26" s="90"/>
      <c r="N26" s="90"/>
      <c r="O26" s="90"/>
      <c r="P26" s="90"/>
    </row>
    <row r="27" spans="1:16" x14ac:dyDescent="0.25">
      <c r="A27" s="90"/>
      <c r="B27" s="90"/>
      <c r="C27" s="90"/>
      <c r="D27" s="90"/>
      <c r="E27" s="90"/>
      <c r="F27" s="90"/>
      <c r="G27" s="90"/>
      <c r="H27" s="90"/>
      <c r="I27" s="90"/>
      <c r="J27" s="90"/>
      <c r="K27" s="90"/>
      <c r="L27" s="90"/>
      <c r="M27" s="90"/>
      <c r="N27" s="90"/>
      <c r="O27" s="90"/>
      <c r="P27" s="90"/>
    </row>
    <row r="28" spans="1:16" x14ac:dyDescent="0.25">
      <c r="A28" s="90"/>
      <c r="B28" s="90"/>
      <c r="C28" s="90"/>
      <c r="D28" s="90"/>
      <c r="E28" s="90"/>
      <c r="F28" s="90"/>
      <c r="G28" s="90"/>
      <c r="H28" s="90"/>
      <c r="I28" s="90"/>
      <c r="J28" s="90"/>
      <c r="K28" s="90"/>
      <c r="L28" s="90"/>
      <c r="M28" s="90"/>
      <c r="N28" s="90"/>
      <c r="O28" s="90"/>
      <c r="P28" s="90"/>
    </row>
    <row r="29" spans="1:16" x14ac:dyDescent="0.25">
      <c r="A29" s="90"/>
      <c r="B29" s="90"/>
      <c r="C29" s="90"/>
      <c r="D29" s="90"/>
      <c r="E29" s="90"/>
      <c r="F29" s="90"/>
      <c r="G29" s="90"/>
      <c r="H29" s="90"/>
      <c r="I29" s="90"/>
      <c r="J29" s="90"/>
      <c r="K29" s="90"/>
      <c r="L29" s="90"/>
      <c r="M29" s="90"/>
      <c r="N29" s="90"/>
      <c r="O29" s="90"/>
      <c r="P29" s="90"/>
    </row>
    <row r="30" spans="1:16" x14ac:dyDescent="0.25">
      <c r="A30" s="90"/>
      <c r="B30" s="90"/>
      <c r="C30" s="90"/>
      <c r="D30" s="90"/>
      <c r="E30" s="90"/>
      <c r="F30" s="90"/>
      <c r="G30" s="90"/>
      <c r="H30" s="90"/>
      <c r="I30" s="90"/>
      <c r="J30" s="90"/>
      <c r="K30" s="90"/>
      <c r="L30" s="90"/>
      <c r="M30" s="90"/>
      <c r="N30" s="90"/>
      <c r="O30" s="90"/>
      <c r="P30" s="90"/>
    </row>
    <row r="31" spans="1:16" x14ac:dyDescent="0.25">
      <c r="A31" s="90"/>
      <c r="B31" s="90"/>
      <c r="C31" s="90"/>
      <c r="D31" s="90"/>
      <c r="E31" s="90"/>
      <c r="F31" s="90"/>
      <c r="G31" s="90"/>
      <c r="H31" s="90"/>
      <c r="I31" s="90"/>
      <c r="J31" s="90"/>
      <c r="K31" s="90"/>
      <c r="L31" s="90"/>
      <c r="M31" s="90"/>
      <c r="N31" s="90"/>
      <c r="O31" s="90"/>
      <c r="P31" s="90"/>
    </row>
    <row r="32" spans="1:16" x14ac:dyDescent="0.25">
      <c r="A32" s="90"/>
      <c r="B32" s="90"/>
      <c r="C32" s="90"/>
      <c r="D32" s="90"/>
      <c r="E32" s="90"/>
      <c r="F32" s="90"/>
      <c r="G32" s="90"/>
      <c r="H32" s="90"/>
      <c r="I32" s="90"/>
      <c r="J32" s="90"/>
      <c r="K32" s="90"/>
      <c r="L32" s="90"/>
      <c r="M32" s="90"/>
      <c r="N32" s="90"/>
      <c r="O32" s="90"/>
      <c r="P32" s="90"/>
    </row>
    <row r="33" spans="1:16" x14ac:dyDescent="0.25">
      <c r="A33" s="90"/>
      <c r="B33" s="90"/>
      <c r="C33" s="90"/>
      <c r="D33" s="90"/>
      <c r="E33" s="90"/>
      <c r="F33" s="90"/>
      <c r="G33" s="90"/>
      <c r="H33" s="90"/>
      <c r="I33" s="90"/>
      <c r="J33" s="90"/>
      <c r="K33" s="90"/>
      <c r="L33" s="90"/>
      <c r="M33" s="90"/>
      <c r="N33" s="90"/>
      <c r="O33" s="90"/>
      <c r="P33" s="90"/>
    </row>
    <row r="34" spans="1:16" x14ac:dyDescent="0.25">
      <c r="A34" s="90"/>
      <c r="B34" s="90"/>
      <c r="C34" s="90"/>
      <c r="D34" s="90"/>
      <c r="E34" s="90"/>
      <c r="F34" s="90"/>
      <c r="G34" s="90"/>
      <c r="H34" s="90"/>
      <c r="I34" s="90"/>
      <c r="J34" s="90"/>
      <c r="K34" s="90"/>
      <c r="L34" s="90"/>
      <c r="M34" s="90"/>
      <c r="N34" s="90"/>
      <c r="O34" s="90"/>
      <c r="P34" s="90"/>
    </row>
    <row r="35" spans="1:16" x14ac:dyDescent="0.25">
      <c r="A35" s="90"/>
      <c r="B35" s="90"/>
      <c r="C35" s="90"/>
      <c r="D35" s="90"/>
      <c r="E35" s="90"/>
      <c r="F35" s="90"/>
      <c r="G35" s="90"/>
      <c r="H35" s="90"/>
      <c r="I35" s="90"/>
      <c r="J35" s="90"/>
      <c r="K35" s="90"/>
      <c r="L35" s="90"/>
      <c r="M35" s="90"/>
      <c r="N35" s="90"/>
      <c r="O35" s="90"/>
      <c r="P35" s="90"/>
    </row>
    <row r="36" spans="1:16" x14ac:dyDescent="0.25">
      <c r="A36" s="90"/>
      <c r="B36" s="90"/>
      <c r="C36" s="90"/>
      <c r="D36" s="90"/>
      <c r="E36" s="90"/>
      <c r="F36" s="90"/>
      <c r="G36" s="90"/>
      <c r="H36" s="90"/>
      <c r="I36" s="90"/>
      <c r="J36" s="90"/>
      <c r="K36" s="90"/>
      <c r="L36" s="90"/>
      <c r="M36" s="90"/>
      <c r="N36" s="90"/>
      <c r="O36" s="90"/>
      <c r="P36" s="90"/>
    </row>
    <row r="37" spans="1:16" x14ac:dyDescent="0.25">
      <c r="A37" s="90"/>
      <c r="B37" s="90"/>
      <c r="C37" s="90"/>
      <c r="D37" s="90"/>
      <c r="E37" s="90"/>
      <c r="F37" s="90"/>
      <c r="G37" s="90"/>
      <c r="H37" s="90"/>
      <c r="I37" s="90"/>
      <c r="J37" s="90"/>
      <c r="K37" s="90"/>
      <c r="L37" s="90"/>
      <c r="M37" s="90"/>
      <c r="N37" s="90"/>
      <c r="O37" s="90"/>
      <c r="P37" s="90"/>
    </row>
    <row r="38" spans="1:16" x14ac:dyDescent="0.25">
      <c r="A38" s="90"/>
      <c r="B38" s="90"/>
      <c r="C38" s="90"/>
      <c r="D38" s="90"/>
      <c r="E38" s="90"/>
      <c r="F38" s="90"/>
      <c r="G38" s="90"/>
      <c r="H38" s="90"/>
      <c r="I38" s="90"/>
      <c r="J38" s="90"/>
      <c r="K38" s="90"/>
      <c r="L38" s="90"/>
      <c r="M38" s="90"/>
      <c r="N38" s="90"/>
      <c r="O38" s="90"/>
      <c r="P38" s="90"/>
    </row>
    <row r="41" spans="1:16" ht="50.1" customHeight="1" x14ac:dyDescent="0.25">
      <c r="A41" s="303" t="s">
        <v>221</v>
      </c>
      <c r="B41" s="303"/>
      <c r="C41" s="303"/>
      <c r="D41" s="303"/>
      <c r="E41" s="303"/>
      <c r="F41" s="303"/>
      <c r="G41" s="303"/>
      <c r="H41" s="303"/>
      <c r="I41" s="303"/>
      <c r="J41" s="303"/>
      <c r="K41" s="303"/>
      <c r="L41" s="303"/>
      <c r="M41" s="303"/>
      <c r="N41" s="303"/>
      <c r="O41" s="303"/>
      <c r="P41" s="303"/>
    </row>
    <row r="42" spans="1:16" x14ac:dyDescent="0.25">
      <c r="A42" s="90"/>
      <c r="B42" s="90"/>
      <c r="C42" s="90"/>
      <c r="D42" s="90"/>
      <c r="E42" s="90"/>
      <c r="F42" s="90"/>
      <c r="G42" s="90"/>
      <c r="H42" s="90"/>
      <c r="I42" s="90"/>
      <c r="J42" s="90"/>
      <c r="K42" s="90"/>
      <c r="L42" s="90"/>
      <c r="M42" s="90"/>
      <c r="N42" s="90"/>
      <c r="O42" s="90"/>
      <c r="P42" s="90"/>
    </row>
    <row r="43" spans="1:16" x14ac:dyDescent="0.25">
      <c r="A43" s="90"/>
      <c r="B43" s="90"/>
      <c r="C43" s="90"/>
      <c r="D43" s="90"/>
      <c r="E43" s="90"/>
      <c r="F43" s="90"/>
      <c r="G43" s="90"/>
      <c r="H43" s="90"/>
      <c r="I43" s="90"/>
      <c r="J43" s="90"/>
      <c r="K43" s="90"/>
      <c r="L43" s="90"/>
      <c r="M43" s="90"/>
      <c r="N43" s="90"/>
      <c r="O43" s="90"/>
      <c r="P43" s="90"/>
    </row>
    <row r="44" spans="1:16" x14ac:dyDescent="0.25">
      <c r="A44" s="90"/>
      <c r="B44" s="90"/>
      <c r="C44" s="90"/>
      <c r="D44" s="90"/>
      <c r="E44" s="90"/>
      <c r="F44" s="90"/>
      <c r="G44" s="90"/>
      <c r="H44" s="90"/>
      <c r="I44" s="90"/>
      <c r="J44" s="90"/>
      <c r="K44" s="90"/>
      <c r="L44" s="90"/>
      <c r="M44" s="90"/>
      <c r="N44" s="90"/>
      <c r="O44" s="90"/>
      <c r="P44" s="90"/>
    </row>
    <row r="45" spans="1:16" x14ac:dyDescent="0.25">
      <c r="A45" s="90"/>
      <c r="B45" s="90"/>
      <c r="C45" s="90"/>
      <c r="D45" s="90"/>
      <c r="E45" s="90"/>
      <c r="F45" s="90"/>
      <c r="G45" s="90"/>
      <c r="H45" s="90"/>
      <c r="I45" s="90"/>
      <c r="J45" s="90"/>
      <c r="K45" s="90"/>
      <c r="L45" s="90"/>
      <c r="M45" s="90"/>
      <c r="N45" s="90"/>
      <c r="O45" s="90"/>
      <c r="P45" s="90"/>
    </row>
    <row r="46" spans="1:16" x14ac:dyDescent="0.25">
      <c r="A46" s="90"/>
      <c r="B46" s="90"/>
      <c r="C46" s="90"/>
      <c r="D46" s="90"/>
      <c r="E46" s="90"/>
      <c r="F46" s="90"/>
      <c r="G46" s="90"/>
      <c r="H46" s="90"/>
      <c r="I46" s="90"/>
      <c r="J46" s="90"/>
      <c r="K46" s="90"/>
      <c r="L46" s="90"/>
      <c r="M46" s="90"/>
      <c r="N46" s="90"/>
      <c r="O46" s="90"/>
      <c r="P46" s="90"/>
    </row>
    <row r="47" spans="1:16" x14ac:dyDescent="0.25">
      <c r="A47" s="90"/>
      <c r="B47" s="90"/>
      <c r="C47" s="90"/>
      <c r="D47" s="90"/>
      <c r="E47" s="90"/>
      <c r="F47" s="90"/>
      <c r="G47" s="90"/>
      <c r="H47" s="90"/>
      <c r="I47" s="90"/>
      <c r="J47" s="90"/>
      <c r="K47" s="90"/>
      <c r="L47" s="90"/>
      <c r="M47" s="90"/>
      <c r="N47" s="90"/>
      <c r="O47" s="90"/>
      <c r="P47" s="90"/>
    </row>
    <row r="48" spans="1:16" x14ac:dyDescent="0.25">
      <c r="A48" s="90"/>
      <c r="B48" s="90"/>
      <c r="C48" s="90"/>
      <c r="D48" s="90"/>
      <c r="E48" s="90"/>
      <c r="F48" s="90"/>
      <c r="G48" s="90"/>
      <c r="H48" s="90"/>
      <c r="I48" s="90"/>
      <c r="J48" s="90"/>
      <c r="K48" s="90"/>
      <c r="L48" s="90"/>
      <c r="M48" s="90"/>
      <c r="N48" s="90"/>
      <c r="O48" s="90"/>
      <c r="P48" s="90"/>
    </row>
    <row r="49" spans="1:16" x14ac:dyDescent="0.25">
      <c r="A49" s="90"/>
      <c r="B49" s="90"/>
      <c r="C49" s="90"/>
      <c r="D49" s="90"/>
      <c r="E49" s="90"/>
      <c r="F49" s="90"/>
      <c r="G49" s="90"/>
      <c r="H49" s="90"/>
      <c r="I49" s="90"/>
      <c r="J49" s="90"/>
      <c r="K49" s="90"/>
      <c r="L49" s="90"/>
      <c r="M49" s="90"/>
      <c r="N49" s="90"/>
      <c r="O49" s="90"/>
      <c r="P49" s="90"/>
    </row>
    <row r="50" spans="1:16" x14ac:dyDescent="0.25">
      <c r="A50" s="90"/>
      <c r="B50" s="90"/>
      <c r="C50" s="90"/>
      <c r="D50" s="90"/>
      <c r="E50" s="90"/>
      <c r="F50" s="90"/>
      <c r="G50" s="90"/>
      <c r="H50" s="90"/>
      <c r="I50" s="90"/>
      <c r="J50" s="90"/>
      <c r="K50" s="90"/>
      <c r="L50" s="90"/>
      <c r="M50" s="90"/>
      <c r="N50" s="90"/>
      <c r="O50" s="90"/>
      <c r="P50" s="90"/>
    </row>
    <row r="51" spans="1:16" x14ac:dyDescent="0.25">
      <c r="A51" s="90"/>
      <c r="B51" s="90"/>
      <c r="C51" s="90"/>
      <c r="D51" s="90"/>
      <c r="E51" s="90"/>
      <c r="F51" s="90"/>
      <c r="G51" s="90"/>
      <c r="H51" s="90"/>
      <c r="I51" s="90"/>
      <c r="J51" s="90"/>
      <c r="K51" s="90"/>
      <c r="L51" s="90"/>
      <c r="M51" s="90"/>
      <c r="N51" s="90"/>
      <c r="O51" s="90"/>
      <c r="P51" s="90"/>
    </row>
    <row r="52" spans="1:16" x14ac:dyDescent="0.25">
      <c r="A52" s="90"/>
      <c r="B52" s="90"/>
      <c r="C52" s="90"/>
      <c r="D52" s="90"/>
      <c r="E52" s="90"/>
      <c r="F52" s="90"/>
      <c r="G52" s="90"/>
      <c r="H52" s="90"/>
      <c r="I52" s="90"/>
      <c r="J52" s="90"/>
      <c r="K52" s="90"/>
      <c r="L52" s="90"/>
      <c r="M52" s="90"/>
      <c r="N52" s="90"/>
      <c r="O52" s="90"/>
      <c r="P52" s="90"/>
    </row>
    <row r="53" spans="1:16" x14ac:dyDescent="0.25">
      <c r="A53" s="90"/>
      <c r="B53" s="90"/>
      <c r="C53" s="90"/>
      <c r="D53" s="90"/>
      <c r="E53" s="90"/>
      <c r="F53" s="90"/>
      <c r="G53" s="90"/>
      <c r="H53" s="90"/>
      <c r="I53" s="90"/>
      <c r="J53" s="90"/>
      <c r="K53" s="90"/>
      <c r="L53" s="90"/>
      <c r="M53" s="90"/>
      <c r="N53" s="90"/>
      <c r="O53" s="90"/>
      <c r="P53" s="90"/>
    </row>
    <row r="54" spans="1:16" x14ac:dyDescent="0.25">
      <c r="A54" s="90"/>
      <c r="B54" s="90"/>
      <c r="C54" s="90"/>
      <c r="D54" s="90"/>
      <c r="E54" s="90"/>
      <c r="F54" s="90"/>
      <c r="G54" s="90"/>
      <c r="H54" s="90"/>
      <c r="I54" s="90"/>
      <c r="J54" s="90"/>
      <c r="K54" s="90"/>
      <c r="L54" s="90"/>
      <c r="M54" s="90"/>
      <c r="N54" s="90"/>
      <c r="O54" s="90"/>
      <c r="P54" s="90"/>
    </row>
    <row r="55" spans="1:16" x14ac:dyDescent="0.25">
      <c r="A55" s="90"/>
      <c r="B55" s="90"/>
      <c r="C55" s="90"/>
      <c r="D55" s="90"/>
      <c r="E55" s="90"/>
      <c r="F55" s="90"/>
      <c r="G55" s="90"/>
      <c r="H55" s="90"/>
      <c r="I55" s="90"/>
      <c r="J55" s="90"/>
      <c r="K55" s="90"/>
      <c r="L55" s="90"/>
      <c r="M55" s="90"/>
      <c r="N55" s="90"/>
      <c r="O55" s="90"/>
      <c r="P55" s="90"/>
    </row>
    <row r="56" spans="1:16" x14ac:dyDescent="0.25">
      <c r="A56" s="90"/>
      <c r="B56" s="90"/>
      <c r="C56" s="90"/>
      <c r="D56" s="90"/>
      <c r="E56" s="90"/>
      <c r="F56" s="90"/>
      <c r="G56" s="90"/>
      <c r="H56" s="90"/>
      <c r="I56" s="90"/>
      <c r="J56" s="90"/>
      <c r="K56" s="90"/>
      <c r="L56" s="90"/>
      <c r="M56" s="90"/>
      <c r="N56" s="90"/>
      <c r="O56" s="90"/>
      <c r="P56" s="90"/>
    </row>
    <row r="57" spans="1:16" x14ac:dyDescent="0.25">
      <c r="A57" s="90"/>
      <c r="B57" s="90"/>
      <c r="C57" s="90"/>
      <c r="D57" s="90"/>
      <c r="E57" s="90"/>
      <c r="F57" s="90"/>
      <c r="G57" s="90"/>
      <c r="H57" s="90"/>
      <c r="I57" s="90"/>
      <c r="J57" s="90"/>
      <c r="K57" s="90"/>
      <c r="L57" s="90"/>
      <c r="M57" s="90"/>
      <c r="N57" s="90"/>
      <c r="O57" s="90"/>
      <c r="P57" s="90"/>
    </row>
    <row r="58" spans="1:16" x14ac:dyDescent="0.25">
      <c r="A58" s="90"/>
      <c r="B58" s="90"/>
      <c r="C58" s="90"/>
      <c r="D58" s="90"/>
      <c r="E58" s="90"/>
      <c r="F58" s="90"/>
      <c r="G58" s="90"/>
      <c r="H58" s="90"/>
      <c r="I58" s="90"/>
      <c r="J58" s="90"/>
      <c r="K58" s="90"/>
      <c r="L58" s="90"/>
      <c r="M58" s="90"/>
      <c r="N58" s="90"/>
      <c r="O58" s="90"/>
      <c r="P58" s="90"/>
    </row>
    <row r="61" spans="1:16" ht="50.1" customHeight="1" x14ac:dyDescent="0.25">
      <c r="A61" s="303" t="s">
        <v>222</v>
      </c>
      <c r="B61" s="303"/>
      <c r="C61" s="303"/>
      <c r="D61" s="303"/>
      <c r="E61" s="303"/>
      <c r="F61" s="303"/>
      <c r="G61" s="303"/>
      <c r="H61" s="303"/>
      <c r="I61" s="303"/>
      <c r="J61" s="303"/>
      <c r="K61" s="303"/>
      <c r="L61" s="303"/>
      <c r="M61" s="303"/>
      <c r="N61" s="303"/>
      <c r="O61" s="303"/>
      <c r="P61" s="303"/>
    </row>
    <row r="62" spans="1:16" x14ac:dyDescent="0.25">
      <c r="A62" s="90"/>
      <c r="B62" s="90"/>
      <c r="C62" s="90"/>
      <c r="D62" s="90"/>
      <c r="E62" s="90"/>
      <c r="F62" s="90"/>
      <c r="G62" s="90"/>
      <c r="H62" s="90"/>
      <c r="I62" s="90"/>
      <c r="J62" s="90"/>
      <c r="K62" s="90"/>
      <c r="L62" s="90"/>
      <c r="M62" s="90"/>
      <c r="N62" s="90"/>
      <c r="O62" s="90"/>
      <c r="P62" s="90"/>
    </row>
    <row r="63" spans="1:16" x14ac:dyDescent="0.25">
      <c r="A63" s="90"/>
      <c r="B63" s="90"/>
      <c r="C63" s="90"/>
      <c r="D63" s="90"/>
      <c r="E63" s="90"/>
      <c r="F63" s="90"/>
      <c r="G63" s="90"/>
      <c r="H63" s="90"/>
      <c r="I63" s="90"/>
      <c r="J63" s="90"/>
      <c r="K63" s="90"/>
      <c r="L63" s="90"/>
      <c r="M63" s="90"/>
      <c r="N63" s="90"/>
      <c r="O63" s="90"/>
      <c r="P63" s="90"/>
    </row>
    <row r="64" spans="1:16" x14ac:dyDescent="0.25">
      <c r="A64" s="90"/>
      <c r="B64" s="90"/>
      <c r="C64" s="90"/>
      <c r="D64" s="90"/>
      <c r="E64" s="90"/>
      <c r="F64" s="90"/>
      <c r="G64" s="90"/>
      <c r="H64" s="90"/>
      <c r="I64" s="90"/>
      <c r="J64" s="90"/>
      <c r="K64" s="90"/>
      <c r="L64" s="90"/>
      <c r="M64" s="90"/>
      <c r="N64" s="90"/>
      <c r="O64" s="90"/>
      <c r="P64" s="90"/>
    </row>
    <row r="65" spans="1:16" x14ac:dyDescent="0.25">
      <c r="A65" s="90"/>
      <c r="B65" s="90"/>
      <c r="C65" s="90"/>
      <c r="D65" s="90"/>
      <c r="E65" s="90"/>
      <c r="F65" s="90"/>
      <c r="G65" s="90"/>
      <c r="H65" s="90"/>
      <c r="I65" s="90"/>
      <c r="J65" s="90"/>
      <c r="K65" s="90"/>
      <c r="L65" s="90"/>
      <c r="M65" s="90"/>
      <c r="N65" s="90"/>
      <c r="O65" s="90"/>
      <c r="P65" s="90"/>
    </row>
    <row r="66" spans="1:16" x14ac:dyDescent="0.25">
      <c r="A66" s="90"/>
      <c r="B66" s="90"/>
      <c r="C66" s="90"/>
      <c r="D66" s="90"/>
      <c r="E66" s="90"/>
      <c r="F66" s="90"/>
      <c r="G66" s="90"/>
      <c r="H66" s="90"/>
      <c r="I66" s="90"/>
      <c r="J66" s="90"/>
      <c r="K66" s="90"/>
      <c r="L66" s="90"/>
      <c r="M66" s="90"/>
      <c r="N66" s="90"/>
      <c r="O66" s="90"/>
      <c r="P66" s="90"/>
    </row>
    <row r="67" spans="1:16" x14ac:dyDescent="0.25">
      <c r="A67" s="90"/>
      <c r="B67" s="90"/>
      <c r="C67" s="90"/>
      <c r="D67" s="90"/>
      <c r="E67" s="90"/>
      <c r="F67" s="90"/>
      <c r="G67" s="90"/>
      <c r="H67" s="90"/>
      <c r="I67" s="90"/>
      <c r="J67" s="90"/>
      <c r="K67" s="90"/>
      <c r="L67" s="90"/>
      <c r="M67" s="90"/>
      <c r="N67" s="90"/>
      <c r="O67" s="90"/>
      <c r="P67" s="90"/>
    </row>
    <row r="68" spans="1:16" x14ac:dyDescent="0.25">
      <c r="A68" s="90"/>
      <c r="B68" s="90"/>
      <c r="C68" s="90"/>
      <c r="D68" s="90"/>
      <c r="E68" s="90"/>
      <c r="F68" s="90"/>
      <c r="G68" s="90"/>
      <c r="H68" s="90"/>
      <c r="I68" s="90"/>
      <c r="J68" s="90"/>
      <c r="K68" s="90"/>
      <c r="L68" s="90"/>
      <c r="M68" s="90"/>
      <c r="N68" s="90"/>
      <c r="O68" s="90"/>
      <c r="P68" s="90"/>
    </row>
    <row r="69" spans="1:16" x14ac:dyDescent="0.25">
      <c r="A69" s="90"/>
      <c r="B69" s="90"/>
      <c r="C69" s="90"/>
      <c r="D69" s="90"/>
      <c r="E69" s="90"/>
      <c r="F69" s="90"/>
      <c r="G69" s="90"/>
      <c r="H69" s="90"/>
      <c r="I69" s="90"/>
      <c r="J69" s="90"/>
      <c r="K69" s="90"/>
      <c r="L69" s="90"/>
      <c r="M69" s="90"/>
      <c r="N69" s="90"/>
      <c r="O69" s="90"/>
      <c r="P69" s="90"/>
    </row>
    <row r="70" spans="1:16" x14ac:dyDescent="0.25">
      <c r="A70" s="90"/>
      <c r="B70" s="90"/>
      <c r="C70" s="90"/>
      <c r="D70" s="90"/>
      <c r="E70" s="90"/>
      <c r="F70" s="90"/>
      <c r="G70" s="90"/>
      <c r="H70" s="90"/>
      <c r="I70" s="90"/>
      <c r="J70" s="90"/>
      <c r="K70" s="90"/>
      <c r="L70" s="90"/>
      <c r="M70" s="90"/>
      <c r="N70" s="90"/>
      <c r="O70" s="90"/>
      <c r="P70" s="90"/>
    </row>
    <row r="71" spans="1:16" x14ac:dyDescent="0.25">
      <c r="A71" s="90"/>
      <c r="B71" s="90"/>
      <c r="C71" s="90"/>
      <c r="D71" s="90"/>
      <c r="E71" s="90"/>
      <c r="F71" s="90"/>
      <c r="G71" s="90"/>
      <c r="H71" s="90"/>
      <c r="I71" s="90"/>
      <c r="J71" s="90"/>
      <c r="K71" s="90"/>
      <c r="L71" s="90"/>
      <c r="M71" s="90"/>
      <c r="N71" s="90"/>
      <c r="O71" s="90"/>
      <c r="P71" s="90"/>
    </row>
    <row r="72" spans="1:16" x14ac:dyDescent="0.25">
      <c r="A72" s="90"/>
      <c r="B72" s="90"/>
      <c r="C72" s="90"/>
      <c r="D72" s="90"/>
      <c r="E72" s="90"/>
      <c r="F72" s="90"/>
      <c r="G72" s="90"/>
      <c r="H72" s="90"/>
      <c r="I72" s="90"/>
      <c r="J72" s="90"/>
      <c r="K72" s="90"/>
      <c r="L72" s="90"/>
      <c r="M72" s="90"/>
      <c r="N72" s="90"/>
      <c r="O72" s="90"/>
      <c r="P72" s="90"/>
    </row>
    <row r="73" spans="1:16" x14ac:dyDescent="0.25">
      <c r="A73" s="90"/>
      <c r="B73" s="90"/>
      <c r="C73" s="90"/>
      <c r="D73" s="90"/>
      <c r="E73" s="90"/>
      <c r="F73" s="90"/>
      <c r="G73" s="90"/>
      <c r="H73" s="90"/>
      <c r="I73" s="90"/>
      <c r="J73" s="90"/>
      <c r="K73" s="90"/>
      <c r="L73" s="90"/>
      <c r="M73" s="90"/>
      <c r="N73" s="90"/>
      <c r="O73" s="90"/>
      <c r="P73" s="90"/>
    </row>
    <row r="74" spans="1:16" x14ac:dyDescent="0.25">
      <c r="A74" s="90"/>
      <c r="B74" s="90"/>
      <c r="C74" s="90"/>
      <c r="D74" s="90"/>
      <c r="E74" s="90"/>
      <c r="F74" s="90"/>
      <c r="G74" s="90"/>
      <c r="H74" s="90"/>
      <c r="I74" s="90"/>
      <c r="J74" s="90"/>
      <c r="K74" s="90"/>
      <c r="L74" s="90"/>
      <c r="M74" s="90"/>
      <c r="N74" s="90"/>
      <c r="O74" s="90"/>
      <c r="P74" s="90"/>
    </row>
    <row r="75" spans="1:16" x14ac:dyDescent="0.25">
      <c r="A75" s="90"/>
      <c r="B75" s="90"/>
      <c r="C75" s="90"/>
      <c r="D75" s="90"/>
      <c r="E75" s="90"/>
      <c r="F75" s="90"/>
      <c r="G75" s="90"/>
      <c r="H75" s="90"/>
      <c r="I75" s="90"/>
      <c r="J75" s="90"/>
      <c r="K75" s="90"/>
      <c r="L75" s="90"/>
      <c r="M75" s="90"/>
      <c r="N75" s="90"/>
      <c r="O75" s="90"/>
      <c r="P75" s="90"/>
    </row>
    <row r="76" spans="1:16" x14ac:dyDescent="0.25">
      <c r="A76" s="90"/>
      <c r="B76" s="90"/>
      <c r="C76" s="90"/>
      <c r="D76" s="90"/>
      <c r="E76" s="90"/>
      <c r="F76" s="90"/>
      <c r="G76" s="90"/>
      <c r="H76" s="90"/>
      <c r="I76" s="90"/>
      <c r="J76" s="90"/>
      <c r="K76" s="90"/>
      <c r="L76" s="90"/>
      <c r="M76" s="90"/>
      <c r="N76" s="90"/>
      <c r="O76" s="90"/>
      <c r="P76" s="90"/>
    </row>
    <row r="77" spans="1:16" x14ac:dyDescent="0.25">
      <c r="A77" s="90"/>
      <c r="B77" s="90"/>
      <c r="C77" s="90"/>
      <c r="D77" s="90"/>
      <c r="E77" s="90"/>
      <c r="F77" s="90"/>
      <c r="G77" s="90"/>
      <c r="H77" s="90"/>
      <c r="I77" s="90"/>
      <c r="J77" s="90"/>
      <c r="K77" s="90"/>
      <c r="L77" s="90"/>
      <c r="M77" s="90"/>
      <c r="N77" s="90"/>
      <c r="O77" s="90"/>
      <c r="P77" s="90"/>
    </row>
    <row r="78" spans="1:16" x14ac:dyDescent="0.25">
      <c r="A78" s="90"/>
      <c r="B78" s="90"/>
      <c r="C78" s="90"/>
      <c r="D78" s="90"/>
      <c r="E78" s="90"/>
      <c r="F78" s="90"/>
      <c r="G78" s="90"/>
      <c r="H78" s="90"/>
      <c r="I78" s="90"/>
      <c r="J78" s="90"/>
      <c r="K78" s="90"/>
      <c r="L78" s="90"/>
      <c r="M78" s="90"/>
      <c r="N78" s="90"/>
      <c r="O78" s="90"/>
      <c r="P78" s="90"/>
    </row>
    <row r="81" spans="1:16" ht="50.1" customHeight="1" x14ac:dyDescent="0.25">
      <c r="A81" s="303" t="s">
        <v>223</v>
      </c>
      <c r="B81" s="303"/>
      <c r="C81" s="303"/>
      <c r="D81" s="303"/>
      <c r="E81" s="303"/>
      <c r="F81" s="303"/>
      <c r="G81" s="303"/>
      <c r="H81" s="303"/>
      <c r="I81" s="303"/>
      <c r="J81" s="303"/>
      <c r="K81" s="303"/>
      <c r="L81" s="303"/>
      <c r="M81" s="303"/>
      <c r="N81" s="303"/>
      <c r="O81" s="303"/>
      <c r="P81" s="303"/>
    </row>
    <row r="82" spans="1:16" x14ac:dyDescent="0.25">
      <c r="A82" s="90"/>
      <c r="B82" s="90"/>
      <c r="C82" s="90"/>
      <c r="D82" s="90"/>
      <c r="E82" s="90"/>
      <c r="F82" s="90"/>
      <c r="G82" s="90"/>
      <c r="H82" s="90"/>
      <c r="I82" s="90"/>
      <c r="J82" s="90"/>
      <c r="K82" s="90"/>
      <c r="L82" s="90"/>
      <c r="M82" s="90"/>
      <c r="N82" s="90"/>
      <c r="O82" s="90"/>
      <c r="P82" s="90"/>
    </row>
    <row r="83" spans="1:16" x14ac:dyDescent="0.25">
      <c r="A83" s="90"/>
      <c r="B83" s="90"/>
      <c r="C83" s="90"/>
      <c r="D83" s="90"/>
      <c r="E83" s="90"/>
      <c r="F83" s="90"/>
      <c r="G83" s="90"/>
      <c r="H83" s="90"/>
      <c r="I83" s="90"/>
      <c r="J83" s="90"/>
      <c r="K83" s="90"/>
      <c r="L83" s="90"/>
      <c r="M83" s="90"/>
      <c r="N83" s="90"/>
      <c r="O83" s="90"/>
      <c r="P83" s="90"/>
    </row>
    <row r="84" spans="1:16" x14ac:dyDescent="0.25">
      <c r="A84" s="90"/>
      <c r="B84" s="90"/>
      <c r="C84" s="90"/>
      <c r="D84" s="90"/>
      <c r="E84" s="90"/>
      <c r="F84" s="90"/>
      <c r="G84" s="90"/>
      <c r="H84" s="90"/>
      <c r="I84" s="90"/>
      <c r="J84" s="90"/>
      <c r="K84" s="90"/>
      <c r="L84" s="90"/>
      <c r="M84" s="90"/>
      <c r="N84" s="90"/>
      <c r="O84" s="90"/>
      <c r="P84" s="90"/>
    </row>
    <row r="85" spans="1:16" x14ac:dyDescent="0.25">
      <c r="A85" s="90"/>
      <c r="B85" s="90"/>
      <c r="C85" s="90"/>
      <c r="D85" s="90"/>
      <c r="E85" s="90"/>
      <c r="F85" s="90"/>
      <c r="G85" s="90"/>
      <c r="H85" s="90"/>
      <c r="I85" s="90"/>
      <c r="J85" s="90"/>
      <c r="K85" s="90"/>
      <c r="L85" s="90"/>
      <c r="M85" s="90"/>
      <c r="N85" s="90"/>
      <c r="O85" s="90"/>
      <c r="P85" s="90"/>
    </row>
    <row r="86" spans="1:16" x14ac:dyDescent="0.25">
      <c r="A86" s="90"/>
      <c r="B86" s="90"/>
      <c r="C86" s="90"/>
      <c r="D86" s="90"/>
      <c r="E86" s="90"/>
      <c r="F86" s="90"/>
      <c r="G86" s="90"/>
      <c r="H86" s="90"/>
      <c r="I86" s="90"/>
      <c r="J86" s="90"/>
      <c r="K86" s="90"/>
      <c r="L86" s="90"/>
      <c r="M86" s="90"/>
      <c r="N86" s="90"/>
      <c r="O86" s="90"/>
      <c r="P86" s="90"/>
    </row>
    <row r="87" spans="1:16" x14ac:dyDescent="0.25">
      <c r="A87" s="90"/>
      <c r="B87" s="90"/>
      <c r="C87" s="90"/>
      <c r="D87" s="90"/>
      <c r="E87" s="90"/>
      <c r="F87" s="90"/>
      <c r="G87" s="90"/>
      <c r="H87" s="90"/>
      <c r="I87" s="90"/>
      <c r="J87" s="90"/>
      <c r="K87" s="90"/>
      <c r="L87" s="90"/>
      <c r="M87" s="90"/>
      <c r="N87" s="90"/>
      <c r="O87" s="90"/>
      <c r="P87" s="90"/>
    </row>
    <row r="88" spans="1:16" x14ac:dyDescent="0.25">
      <c r="A88" s="90"/>
      <c r="B88" s="90"/>
      <c r="C88" s="90"/>
      <c r="D88" s="90"/>
      <c r="E88" s="90"/>
      <c r="F88" s="90"/>
      <c r="G88" s="90"/>
      <c r="H88" s="90"/>
      <c r="I88" s="90"/>
      <c r="J88" s="90"/>
      <c r="K88" s="90"/>
      <c r="L88" s="90"/>
      <c r="M88" s="90"/>
      <c r="N88" s="90"/>
      <c r="O88" s="90"/>
      <c r="P88" s="90"/>
    </row>
    <row r="89" spans="1:16" x14ac:dyDescent="0.25">
      <c r="A89" s="90"/>
      <c r="B89" s="90"/>
      <c r="C89" s="90"/>
      <c r="D89" s="90"/>
      <c r="E89" s="90"/>
      <c r="F89" s="90"/>
      <c r="G89" s="90"/>
      <c r="H89" s="90"/>
      <c r="I89" s="90"/>
      <c r="J89" s="90"/>
      <c r="K89" s="90"/>
      <c r="L89" s="90"/>
      <c r="M89" s="90"/>
      <c r="N89" s="90"/>
      <c r="O89" s="90"/>
      <c r="P89" s="90"/>
    </row>
    <row r="90" spans="1:16" x14ac:dyDescent="0.25">
      <c r="A90" s="90"/>
      <c r="B90" s="90"/>
      <c r="C90" s="90"/>
      <c r="D90" s="90"/>
      <c r="E90" s="90"/>
      <c r="F90" s="90"/>
      <c r="G90" s="90"/>
      <c r="H90" s="90"/>
      <c r="I90" s="90"/>
      <c r="J90" s="90"/>
      <c r="K90" s="90"/>
      <c r="L90" s="90"/>
      <c r="M90" s="90"/>
      <c r="N90" s="90"/>
      <c r="O90" s="90"/>
      <c r="P90" s="90"/>
    </row>
    <row r="91" spans="1:16" x14ac:dyDescent="0.25">
      <c r="A91" s="90"/>
      <c r="B91" s="90"/>
      <c r="C91" s="90"/>
      <c r="D91" s="90"/>
      <c r="E91" s="90"/>
      <c r="F91" s="90"/>
      <c r="G91" s="90"/>
      <c r="H91" s="90"/>
      <c r="I91" s="90"/>
      <c r="J91" s="90"/>
      <c r="K91" s="90"/>
      <c r="L91" s="90"/>
      <c r="M91" s="90"/>
      <c r="N91" s="90"/>
      <c r="O91" s="90"/>
      <c r="P91" s="90"/>
    </row>
    <row r="92" spans="1:16" x14ac:dyDescent="0.25">
      <c r="A92" s="90"/>
      <c r="B92" s="90"/>
      <c r="C92" s="90"/>
      <c r="D92" s="90"/>
      <c r="E92" s="90"/>
      <c r="F92" s="90"/>
      <c r="G92" s="90"/>
      <c r="H92" s="90"/>
      <c r="I92" s="90"/>
      <c r="J92" s="90"/>
      <c r="K92" s="90"/>
      <c r="L92" s="90"/>
      <c r="M92" s="90"/>
      <c r="N92" s="90"/>
      <c r="O92" s="90"/>
      <c r="P92" s="90"/>
    </row>
    <row r="93" spans="1:16" x14ac:dyDescent="0.25">
      <c r="A93" s="90"/>
      <c r="B93" s="90"/>
      <c r="C93" s="90"/>
      <c r="D93" s="90"/>
      <c r="E93" s="90"/>
      <c r="F93" s="90"/>
      <c r="G93" s="90"/>
      <c r="H93" s="90"/>
      <c r="I93" s="90"/>
      <c r="J93" s="90"/>
      <c r="K93" s="90"/>
      <c r="L93" s="90"/>
      <c r="M93" s="90"/>
      <c r="N93" s="90"/>
      <c r="O93" s="90"/>
      <c r="P93" s="90"/>
    </row>
    <row r="94" spans="1:16" x14ac:dyDescent="0.25">
      <c r="A94" s="90"/>
      <c r="B94" s="90"/>
      <c r="C94" s="90"/>
      <c r="D94" s="90"/>
      <c r="E94" s="90"/>
      <c r="F94" s="90"/>
      <c r="G94" s="90"/>
      <c r="H94" s="90"/>
      <c r="I94" s="90"/>
      <c r="J94" s="90"/>
      <c r="K94" s="90"/>
      <c r="L94" s="90"/>
      <c r="M94" s="90"/>
      <c r="N94" s="90"/>
      <c r="O94" s="90"/>
      <c r="P94" s="90"/>
    </row>
    <row r="95" spans="1:16" x14ac:dyDescent="0.25">
      <c r="A95" s="90"/>
      <c r="B95" s="90"/>
      <c r="C95" s="90"/>
      <c r="D95" s="90"/>
      <c r="E95" s="90"/>
      <c r="F95" s="90"/>
      <c r="G95" s="90"/>
      <c r="H95" s="90"/>
      <c r="I95" s="90"/>
      <c r="J95" s="90"/>
      <c r="K95" s="90"/>
      <c r="L95" s="90"/>
      <c r="M95" s="90"/>
      <c r="N95" s="90"/>
      <c r="O95" s="90"/>
      <c r="P95" s="90"/>
    </row>
    <row r="96" spans="1:16" x14ac:dyDescent="0.25">
      <c r="A96" s="90"/>
      <c r="B96" s="90"/>
      <c r="C96" s="90"/>
      <c r="D96" s="90"/>
      <c r="E96" s="90"/>
      <c r="F96" s="90"/>
      <c r="G96" s="90"/>
      <c r="H96" s="90"/>
      <c r="I96" s="90"/>
      <c r="J96" s="90"/>
      <c r="K96" s="90"/>
      <c r="L96" s="90"/>
      <c r="M96" s="90"/>
      <c r="N96" s="90"/>
      <c r="O96" s="90"/>
      <c r="P96" s="90"/>
    </row>
    <row r="97" spans="1:16" x14ac:dyDescent="0.25">
      <c r="A97" s="90"/>
      <c r="B97" s="90"/>
      <c r="C97" s="90"/>
      <c r="D97" s="90"/>
      <c r="E97" s="90"/>
      <c r="F97" s="90"/>
      <c r="G97" s="90"/>
      <c r="H97" s="90"/>
      <c r="I97" s="90"/>
      <c r="J97" s="90"/>
      <c r="K97" s="90"/>
      <c r="L97" s="90"/>
      <c r="M97" s="90"/>
      <c r="N97" s="90"/>
      <c r="O97" s="90"/>
      <c r="P97" s="90"/>
    </row>
    <row r="98" spans="1:16" x14ac:dyDescent="0.25">
      <c r="A98" s="90"/>
      <c r="B98" s="90"/>
      <c r="C98" s="90"/>
      <c r="D98" s="90"/>
      <c r="E98" s="90"/>
      <c r="F98" s="90"/>
      <c r="G98" s="90"/>
      <c r="H98" s="90"/>
      <c r="I98" s="90"/>
      <c r="J98" s="90"/>
      <c r="K98" s="90"/>
      <c r="L98" s="90"/>
      <c r="M98" s="90"/>
      <c r="N98" s="90"/>
      <c r="O98" s="90"/>
      <c r="P98" s="90"/>
    </row>
  </sheetData>
  <sheetProtection algorithmName="SHA-512" hashValue="Tj7ohe/8RhxMwiYSrAvFyz48Nuq7czV7VnIbFHUWmaNQnFuOAstQnnyW9SxUFUIkuxLfQ4AgrQOAPRCyiIhQXA==" saltValue="teQot3t6LhV2vikVp5r7Rw==" spinCount="100000" sheet="1" objects="1" scenarios="1" selectLockedCells="1" selectUnlockedCells="1"/>
  <mergeCells count="5">
    <mergeCell ref="A1:P1"/>
    <mergeCell ref="A21:P21"/>
    <mergeCell ref="A41:P41"/>
    <mergeCell ref="A61:P61"/>
    <mergeCell ref="A81:P81"/>
  </mergeCell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7F3AD-7F5B-4A73-9364-393A369E8054}">
  <sheetPr>
    <tabColor rgb="FF00AC39"/>
  </sheetPr>
  <dimension ref="A1:N13"/>
  <sheetViews>
    <sheetView workbookViewId="0">
      <pane xSplit="4" ySplit="2" topLeftCell="E3" activePane="bottomRight" state="frozen"/>
      <selection pane="topRight" activeCell="E1" sqref="E1"/>
      <selection pane="bottomLeft" activeCell="A3" sqref="A3"/>
      <selection pane="bottomRight" activeCell="O5" sqref="O5"/>
    </sheetView>
  </sheetViews>
  <sheetFormatPr defaultColWidth="10.7109375" defaultRowHeight="35.1" customHeight="1" x14ac:dyDescent="0.25"/>
  <cols>
    <col min="1" max="4" width="15.7109375" style="1" customWidth="1"/>
    <col min="5" max="13" width="10.7109375" style="1"/>
    <col min="15" max="16384" width="10.7109375" style="1"/>
  </cols>
  <sheetData>
    <row r="1" spans="1:13" ht="35.1" customHeight="1" x14ac:dyDescent="0.25">
      <c r="A1" s="304" t="s">
        <v>86</v>
      </c>
      <c r="B1" s="305"/>
      <c r="C1" s="305"/>
      <c r="D1" s="305" t="s">
        <v>69</v>
      </c>
      <c r="E1" s="69" t="s">
        <v>72</v>
      </c>
      <c r="F1" s="69" t="s">
        <v>154</v>
      </c>
      <c r="G1" s="69" t="s">
        <v>165</v>
      </c>
      <c r="H1" s="69" t="s">
        <v>166</v>
      </c>
      <c r="I1" s="69" t="s">
        <v>169</v>
      </c>
      <c r="J1" s="69" t="s">
        <v>167</v>
      </c>
      <c r="K1" s="69" t="s">
        <v>168</v>
      </c>
      <c r="L1" s="69" t="s">
        <v>153</v>
      </c>
      <c r="M1" s="70" t="s">
        <v>155</v>
      </c>
    </row>
    <row r="2" spans="1:13" ht="35.1" customHeight="1" x14ac:dyDescent="0.25">
      <c r="A2" s="94" t="s">
        <v>97</v>
      </c>
      <c r="B2" s="95" t="s">
        <v>68</v>
      </c>
      <c r="C2" s="95" t="s">
        <v>135</v>
      </c>
      <c r="D2" s="306"/>
      <c r="E2" s="95" t="s">
        <v>172</v>
      </c>
      <c r="F2" s="95" t="s">
        <v>170</v>
      </c>
      <c r="G2" s="95" t="s">
        <v>171</v>
      </c>
      <c r="H2" s="95" t="s">
        <v>171</v>
      </c>
      <c r="I2" s="95" t="s">
        <v>171</v>
      </c>
      <c r="J2" s="95" t="s">
        <v>171</v>
      </c>
      <c r="K2" s="95" t="s">
        <v>171</v>
      </c>
      <c r="L2" s="95" t="s">
        <v>171</v>
      </c>
      <c r="M2" s="96" t="s">
        <v>171</v>
      </c>
    </row>
    <row r="3" spans="1:13" ht="35.1" customHeight="1" x14ac:dyDescent="0.25">
      <c r="A3" s="25" t="s">
        <v>123</v>
      </c>
      <c r="B3" s="21" t="s">
        <v>70</v>
      </c>
      <c r="C3" s="21" t="s">
        <v>133</v>
      </c>
      <c r="D3" s="21" t="s">
        <v>87</v>
      </c>
      <c r="E3" s="21">
        <v>7.7</v>
      </c>
      <c r="F3" s="21">
        <v>4.54</v>
      </c>
      <c r="G3" s="21">
        <v>182.56</v>
      </c>
      <c r="H3" s="21">
        <v>44.76</v>
      </c>
      <c r="I3" s="21">
        <v>1560</v>
      </c>
      <c r="J3" s="21">
        <v>27.87</v>
      </c>
      <c r="K3" s="21">
        <v>41.86</v>
      </c>
      <c r="L3" s="21">
        <v>1704</v>
      </c>
      <c r="M3" s="21">
        <v>402.6</v>
      </c>
    </row>
    <row r="4" spans="1:13" ht="35.1" customHeight="1" x14ac:dyDescent="0.25">
      <c r="A4" s="25" t="s">
        <v>124</v>
      </c>
      <c r="B4" s="21" t="s">
        <v>77</v>
      </c>
      <c r="C4" s="22" t="s">
        <v>133</v>
      </c>
      <c r="D4" s="53" t="s">
        <v>87</v>
      </c>
      <c r="E4" s="21">
        <v>7.89</v>
      </c>
      <c r="F4" s="21">
        <v>20.28</v>
      </c>
      <c r="G4" s="21">
        <v>1195.26</v>
      </c>
      <c r="H4" s="21">
        <v>30.49</v>
      </c>
      <c r="I4" s="21">
        <v>2730</v>
      </c>
      <c r="J4" s="21">
        <v>54.3</v>
      </c>
      <c r="K4" s="21">
        <v>44.35</v>
      </c>
      <c r="L4" s="21">
        <v>20810</v>
      </c>
      <c r="M4" s="21">
        <v>10901.1</v>
      </c>
    </row>
    <row r="5" spans="1:13" ht="35.1" customHeight="1" x14ac:dyDescent="0.25">
      <c r="A5" s="25" t="s">
        <v>125</v>
      </c>
      <c r="B5" s="21" t="s">
        <v>70</v>
      </c>
      <c r="C5" s="21" t="s">
        <v>133</v>
      </c>
      <c r="D5" s="53" t="s">
        <v>87</v>
      </c>
      <c r="E5" s="21">
        <v>8.35</v>
      </c>
      <c r="F5" s="21">
        <v>6.12</v>
      </c>
      <c r="G5" s="21">
        <v>215.2</v>
      </c>
      <c r="H5" s="21">
        <v>51.2</v>
      </c>
      <c r="I5" s="21">
        <v>1370</v>
      </c>
      <c r="J5" s="21">
        <v>21.93</v>
      </c>
      <c r="K5" s="21">
        <v>36.979999999999997</v>
      </c>
      <c r="L5" s="21">
        <v>2883</v>
      </c>
      <c r="M5" s="21">
        <v>681.1</v>
      </c>
    </row>
    <row r="6" spans="1:13" ht="35.1" customHeight="1" x14ac:dyDescent="0.25">
      <c r="A6" s="25" t="s">
        <v>126</v>
      </c>
      <c r="B6" s="21" t="s">
        <v>77</v>
      </c>
      <c r="C6" s="22" t="s">
        <v>133</v>
      </c>
      <c r="D6" s="53" t="s">
        <v>87</v>
      </c>
      <c r="E6" s="21">
        <v>7.89</v>
      </c>
      <c r="F6" s="21">
        <v>19.38</v>
      </c>
      <c r="G6" s="21">
        <v>958.9</v>
      </c>
      <c r="H6" s="53" t="s">
        <v>156</v>
      </c>
      <c r="I6" s="21">
        <v>2190</v>
      </c>
      <c r="J6" s="21">
        <v>100</v>
      </c>
      <c r="K6" s="21">
        <v>55.8</v>
      </c>
      <c r="L6" s="21">
        <v>24710</v>
      </c>
      <c r="M6" s="21">
        <v>10312</v>
      </c>
    </row>
    <row r="7" spans="1:13" ht="35.1" customHeight="1" x14ac:dyDescent="0.25">
      <c r="A7" s="25" t="s">
        <v>127</v>
      </c>
      <c r="B7" s="21" t="s">
        <v>77</v>
      </c>
      <c r="C7" s="22" t="s">
        <v>133</v>
      </c>
      <c r="D7" s="53" t="s">
        <v>87</v>
      </c>
      <c r="E7" s="21">
        <v>7.92</v>
      </c>
      <c r="F7" s="21">
        <v>23.15</v>
      </c>
      <c r="G7" s="21">
        <v>1236.54</v>
      </c>
      <c r="H7" s="21">
        <v>23.29</v>
      </c>
      <c r="I7" s="21">
        <v>1060</v>
      </c>
      <c r="J7" s="21">
        <v>140</v>
      </c>
      <c r="K7" s="21">
        <v>52.89</v>
      </c>
      <c r="L7" s="21">
        <v>60750</v>
      </c>
      <c r="M7" s="21">
        <v>25352.2</v>
      </c>
    </row>
    <row r="8" spans="1:13" ht="35.1" customHeight="1" x14ac:dyDescent="0.25">
      <c r="A8" s="25" t="s">
        <v>128</v>
      </c>
      <c r="B8" s="21" t="s">
        <v>77</v>
      </c>
      <c r="C8" s="21" t="s">
        <v>133</v>
      </c>
      <c r="D8" s="53" t="s">
        <v>87</v>
      </c>
      <c r="E8" s="21">
        <v>7.81</v>
      </c>
      <c r="F8" s="21">
        <v>19.350000000000001</v>
      </c>
      <c r="G8" s="21">
        <v>1383.17</v>
      </c>
      <c r="H8" s="53" t="s">
        <v>156</v>
      </c>
      <c r="I8" s="21">
        <v>2630</v>
      </c>
      <c r="J8" s="21">
        <v>83.1</v>
      </c>
      <c r="K8" s="21">
        <v>71.58</v>
      </c>
      <c r="L8" s="21">
        <v>23860</v>
      </c>
      <c r="M8" s="21">
        <v>9538.2999999999993</v>
      </c>
    </row>
    <row r="9" spans="1:13" ht="35.1" customHeight="1" x14ac:dyDescent="0.25">
      <c r="A9" s="25" t="s">
        <v>129</v>
      </c>
      <c r="B9" s="21" t="s">
        <v>77</v>
      </c>
      <c r="C9" s="21" t="s">
        <v>133</v>
      </c>
      <c r="D9" s="53" t="s">
        <v>87</v>
      </c>
      <c r="E9" s="21">
        <v>7.95</v>
      </c>
      <c r="F9" s="21">
        <v>19.739999999999998</v>
      </c>
      <c r="G9" s="21">
        <v>1058.7</v>
      </c>
      <c r="H9" s="53" t="s">
        <v>156</v>
      </c>
      <c r="I9" s="21">
        <v>2570</v>
      </c>
      <c r="J9" s="21">
        <v>84</v>
      </c>
      <c r="K9" s="21">
        <v>62.85</v>
      </c>
      <c r="L9" s="21">
        <v>24070</v>
      </c>
      <c r="M9" s="21">
        <v>9367.7999999999993</v>
      </c>
    </row>
    <row r="10" spans="1:13" ht="35.1" customHeight="1" x14ac:dyDescent="0.25">
      <c r="A10" s="25" t="s">
        <v>130</v>
      </c>
      <c r="B10" s="21" t="s">
        <v>77</v>
      </c>
      <c r="C10" s="21" t="s">
        <v>133</v>
      </c>
      <c r="D10" s="53" t="s">
        <v>87</v>
      </c>
      <c r="E10" s="21">
        <v>8.09</v>
      </c>
      <c r="F10" s="21">
        <v>20.98</v>
      </c>
      <c r="G10" s="21">
        <v>1162.5</v>
      </c>
      <c r="H10" s="21">
        <v>17.5</v>
      </c>
      <c r="I10" s="21">
        <v>2860</v>
      </c>
      <c r="J10" s="21">
        <v>106</v>
      </c>
      <c r="K10" s="21">
        <v>49.7</v>
      </c>
      <c r="L10" s="21">
        <v>56230</v>
      </c>
      <c r="M10" s="21">
        <v>23465.9</v>
      </c>
    </row>
    <row r="11" spans="1:13" ht="35.1" customHeight="1" x14ac:dyDescent="0.25">
      <c r="A11" s="25" t="s">
        <v>131</v>
      </c>
      <c r="B11" s="21" t="s">
        <v>70</v>
      </c>
      <c r="C11" s="21" t="s">
        <v>133</v>
      </c>
      <c r="D11" s="53" t="s">
        <v>87</v>
      </c>
      <c r="E11" s="21">
        <v>7.48</v>
      </c>
      <c r="F11" s="21">
        <v>4.2300000000000004</v>
      </c>
      <c r="G11" s="21">
        <v>158.1</v>
      </c>
      <c r="H11" s="21">
        <v>20.79</v>
      </c>
      <c r="I11" s="21">
        <v>890</v>
      </c>
      <c r="J11" s="21">
        <v>28.47</v>
      </c>
      <c r="K11" s="21">
        <v>38.9</v>
      </c>
      <c r="L11" s="21">
        <v>1614</v>
      </c>
      <c r="M11" s="21">
        <v>381.3</v>
      </c>
    </row>
    <row r="12" spans="1:13" ht="35.1" customHeight="1" x14ac:dyDescent="0.25">
      <c r="A12" s="25">
        <v>10</v>
      </c>
      <c r="B12" s="21" t="s">
        <v>70</v>
      </c>
      <c r="C12" s="21" t="s">
        <v>133</v>
      </c>
      <c r="D12" s="53" t="s">
        <v>87</v>
      </c>
      <c r="E12" s="21">
        <v>8.1300000000000008</v>
      </c>
      <c r="F12" s="21">
        <v>4.0999999999999996</v>
      </c>
      <c r="G12" s="21">
        <v>125.9</v>
      </c>
      <c r="H12" s="21">
        <v>19.59</v>
      </c>
      <c r="I12" s="21">
        <v>950</v>
      </c>
      <c r="J12" s="21">
        <v>16.89</v>
      </c>
      <c r="K12" s="21">
        <v>47.96</v>
      </c>
      <c r="L12" s="21">
        <v>1641</v>
      </c>
      <c r="M12" s="21">
        <v>387.7</v>
      </c>
    </row>
    <row r="13" spans="1:13" ht="35.1" customHeight="1" x14ac:dyDescent="0.25">
      <c r="A13" s="25">
        <v>11</v>
      </c>
      <c r="B13" s="21" t="s">
        <v>77</v>
      </c>
      <c r="C13" s="22" t="s">
        <v>133</v>
      </c>
      <c r="D13" s="53" t="s">
        <v>87</v>
      </c>
      <c r="E13" s="21">
        <v>7.7</v>
      </c>
      <c r="F13" s="21">
        <v>18.13</v>
      </c>
      <c r="G13" s="21">
        <v>1131.07</v>
      </c>
      <c r="H13" s="21">
        <v>17.39</v>
      </c>
      <c r="I13" s="21">
        <v>2790</v>
      </c>
      <c r="J13" s="21">
        <v>106</v>
      </c>
      <c r="K13" s="21">
        <v>32.770000000000003</v>
      </c>
      <c r="L13" s="21">
        <v>24480</v>
      </c>
      <c r="M13" s="21">
        <v>8726.7999999999993</v>
      </c>
    </row>
  </sheetData>
  <sheetProtection algorithmName="SHA-512" hashValue="/6lKLKoDTk3qCrEHAYmKdUG9o6Na3JX42WqQq4owdl+JI5bNhbyQu4oEr/iM+e9MqI9NAeutE1QiWUANh2Og/g==" saltValue="hZckIyC07shDVd/2cCRVjw==" spinCount="100000" sheet="1" objects="1" scenarios="1" selectLockedCells="1" selectUnlockedCells="1"/>
  <mergeCells count="2">
    <mergeCell ref="A1:C1"/>
    <mergeCell ref="D1:D2"/>
  </mergeCells>
  <pageMargins left="0.7" right="0.7" top="0.78740157499999996" bottom="0.78740157499999996" header="0.3" footer="0.3"/>
  <pageSetup paperSize="9" orientation="portrait" horizontalDpi="300" verticalDpi="300" r:id="rId1"/>
  <ignoredErrors>
    <ignoredError sqref="A3:A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Projekt SS07020305</vt:lpstr>
      <vt:lpstr>Seznam BPS</vt:lpstr>
      <vt:lpstr>Seznam ATB</vt:lpstr>
      <vt:lpstr>ATB léto 2024</vt:lpstr>
      <vt:lpstr>ATB zima 2024</vt:lpstr>
      <vt:lpstr>ATB jaro 2025</vt:lpstr>
      <vt:lpstr>ATB jaro 2026</vt:lpstr>
      <vt:lpstr>Rezistentní MO</vt:lpstr>
      <vt:lpstr>Fyz.-chem. léto 2024</vt:lpstr>
      <vt:lpstr>Fyz.-chem. jaro 2025</vt:lpstr>
      <vt:lpstr>Fyz.-chem. zima 2025</vt:lpstr>
      <vt:lpstr>Fyz.-chem. jaro 2026</vt:lpstr>
      <vt:lpstr>Prvky léto 2024</vt:lpstr>
      <vt:lpstr>Prvky zima 2024</vt:lpstr>
      <vt:lpstr>Prvky jaro 2025</vt:lpstr>
      <vt:lpstr>Prvky zima 2025</vt:lpstr>
      <vt:lpstr>Prvky jaro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Bílková</dc:creator>
  <cp:lastModifiedBy>Zuzana Bílková</cp:lastModifiedBy>
  <dcterms:created xsi:type="dcterms:W3CDTF">2025-03-27T04:37:26Z</dcterms:created>
  <dcterms:modified xsi:type="dcterms:W3CDTF">2026-07-08T11:55:34Z</dcterms:modified>
</cp:coreProperties>
</file>